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Z:\Contabilidad\VILLA OLIVA RICE S.A\2024\SIV\03. SIV - VILLA OLIVA S.A. - al 31.03.2024\Villa Oliva Rice S.A. 31_03_2024\"/>
    </mc:Choice>
  </mc:AlternateContent>
  <xr:revisionPtr revIDLastSave="0" documentId="13_ncr:1_{5B87E035-ECC6-48FA-AD82-BA5450A7D6D6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AnexoI" sheetId="1" r:id="rId1"/>
    <sheet name="Anexo II" sheetId="3" r:id="rId2"/>
    <sheet name="Balance" sheetId="6" state="hidden" r:id="rId3"/>
    <sheet name="Plan de cuentas" sheetId="7" state="hidden" r:id="rId4"/>
  </sheets>
  <definedNames>
    <definedName name="\A">#REF!</definedName>
    <definedName name="\d">#REF!</definedName>
    <definedName name="\E">#REF!</definedName>
    <definedName name="\i">#REF!</definedName>
    <definedName name="\P">#REF!</definedName>
    <definedName name="\s">#REF!</definedName>
    <definedName name="__________DAT1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TPy530231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20">#REF!</definedName>
    <definedName name="_________DAT24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ic93">#REF!</definedName>
    <definedName name="_________dic94">#REF!</definedName>
    <definedName name="_________jun93">#REF!</definedName>
    <definedName name="_________jun94">#REF!</definedName>
    <definedName name="_________jun95">#REF!</definedName>
    <definedName name="_________mar94">#REF!</definedName>
    <definedName name="_________MAR95">#REF!</definedName>
    <definedName name="_________RIV2">#REF!</definedName>
    <definedName name="_________RIV3">#REF!</definedName>
    <definedName name="_________SAR10">#REF!</definedName>
    <definedName name="_________SAR5">#REF!</definedName>
    <definedName name="_________SAR80">#REF!</definedName>
    <definedName name="_________set94">#REF!</definedName>
    <definedName name="_________set95">#REF!</definedName>
    <definedName name="_________TPy530231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20">#REF!</definedName>
    <definedName name="________DAT24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ic93">#REF!</definedName>
    <definedName name="________dic94">#REF!</definedName>
    <definedName name="________jun93">#REF!</definedName>
    <definedName name="________jun94">#REF!</definedName>
    <definedName name="________jun95">#REF!</definedName>
    <definedName name="________mar94">#REF!</definedName>
    <definedName name="________MAR95">#REF!</definedName>
    <definedName name="________RIV2">#REF!</definedName>
    <definedName name="________RIV3">#REF!</definedName>
    <definedName name="________SAR10">#REF!</definedName>
    <definedName name="________SAR5">#REF!</definedName>
    <definedName name="________SAR80">#REF!</definedName>
    <definedName name="________set94">#REF!</definedName>
    <definedName name="________set95">#REF!</definedName>
    <definedName name="________TPy530231">#REF!</definedName>
    <definedName name="________TPy530231_7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20">#REF!</definedName>
    <definedName name="_______DAT21">#REF!</definedName>
    <definedName name="_______DAT22">#REF!</definedName>
    <definedName name="_______DAT23">#REF!</definedName>
    <definedName name="_______DAT24">#REF!</definedName>
    <definedName name="_______DAT25">#REF!</definedName>
    <definedName name="_______DAT26">#REF!</definedName>
    <definedName name="_______DAT27">#REF!</definedName>
    <definedName name="_______DAT28">#REF!</definedName>
    <definedName name="_______DAT29">#REF!</definedName>
    <definedName name="_______DAT3">#REF!</definedName>
    <definedName name="_______DAT30">#REF!</definedName>
    <definedName name="_______DAT31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dic20">#REF!</definedName>
    <definedName name="_______dic93">#REF!</definedName>
    <definedName name="_______dic94">#REF!</definedName>
    <definedName name="_______jun93">#REF!</definedName>
    <definedName name="_______jun94">#REF!</definedName>
    <definedName name="_______jun95">#REF!</definedName>
    <definedName name="_______mar94">#REF!</definedName>
    <definedName name="_______MAR95">#REF!</definedName>
    <definedName name="_______res12">#REF!</definedName>
    <definedName name="_______RIV2">#REF!</definedName>
    <definedName name="_______RIV3">#REF!</definedName>
    <definedName name="_______SAR10">#REF!</definedName>
    <definedName name="_______SAR5">#REF!</definedName>
    <definedName name="_______SAR80">#REF!</definedName>
    <definedName name="_______set94">#REF!</definedName>
    <definedName name="_______set95">#REF!</definedName>
    <definedName name="_______TPy530231">#REF!</definedName>
    <definedName name="_______TPy530231_7">#REF!</definedName>
    <definedName name="______ABR95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20">#REF!</definedName>
    <definedName name="______DAT21">#REF!</definedName>
    <definedName name="______DAT22">#REF!</definedName>
    <definedName name="______DAT23">#REF!</definedName>
    <definedName name="______DAT24">#REF!</definedName>
    <definedName name="______DAT25">#REF!</definedName>
    <definedName name="______DAT26">#REF!</definedName>
    <definedName name="______DAT27">#REF!</definedName>
    <definedName name="______DAT28">#REF!</definedName>
    <definedName name="______DAT29">#REF!</definedName>
    <definedName name="______DAT3">#REF!</definedName>
    <definedName name="______DAT30">#REF!</definedName>
    <definedName name="______DAT31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ic20">#REF!</definedName>
    <definedName name="______dic93">#REF!</definedName>
    <definedName name="______dic94">#REF!</definedName>
    <definedName name="______ENE95">#REF!</definedName>
    <definedName name="______FEB95">#REF!</definedName>
    <definedName name="______jun93">#REF!</definedName>
    <definedName name="______jun94">#REF!</definedName>
    <definedName name="______jun95">#REF!</definedName>
    <definedName name="______mar94">#REF!</definedName>
    <definedName name="______MAR95">#REF!</definedName>
    <definedName name="______MAY95">#REF!</definedName>
    <definedName name="______res12">#REF!</definedName>
    <definedName name="______RIV2">#REF!</definedName>
    <definedName name="______RIV3">#REF!</definedName>
    <definedName name="______SAR10">#REF!</definedName>
    <definedName name="______SAR5">#REF!</definedName>
    <definedName name="______SAR80">#REF!</definedName>
    <definedName name="______set94">#REF!</definedName>
    <definedName name="______set95">#REF!</definedName>
    <definedName name="______TPy530231">#N/A</definedName>
    <definedName name="_____ABR95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22">#REF!</definedName>
    <definedName name="_____DAT23">#REF!</definedName>
    <definedName name="_____DAT24">#REF!</definedName>
    <definedName name="_____DAT25">#REF!</definedName>
    <definedName name="_____DAT26">#REF!</definedName>
    <definedName name="_____DAT27">#REF!</definedName>
    <definedName name="_____DAT28">#REF!</definedName>
    <definedName name="_____DAT29">#REF!</definedName>
    <definedName name="_____DAT3">#REF!</definedName>
    <definedName name="_____DAT30">#REF!</definedName>
    <definedName name="_____DAT31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ATT">#REF!</definedName>
    <definedName name="_____dic20">#REF!</definedName>
    <definedName name="_____dic93">#REF!</definedName>
    <definedName name="_____dic94">#REF!</definedName>
    <definedName name="_____ENE95">#REF!</definedName>
    <definedName name="_____FEB95">#REF!</definedName>
    <definedName name="_____jun93">#REF!</definedName>
    <definedName name="_____jun94">#REF!</definedName>
    <definedName name="_____jun95">#REF!</definedName>
    <definedName name="_____mar94">#REF!</definedName>
    <definedName name="_____MAR95">#REF!</definedName>
    <definedName name="_____MAY95">#REF!</definedName>
    <definedName name="_____res12">#REF!</definedName>
    <definedName name="_____RIV2">#REF!</definedName>
    <definedName name="_____RIV3">#REF!</definedName>
    <definedName name="_____SAR10">#REF!</definedName>
    <definedName name="_____SAR5">#REF!</definedName>
    <definedName name="_____SAR80">#REF!</definedName>
    <definedName name="_____set94">#REF!</definedName>
    <definedName name="_____set95">#REF!</definedName>
    <definedName name="_____TPy530231">#N/A</definedName>
    <definedName name="____ABR95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4">#REF!</definedName>
    <definedName name="____DAT25">#REF!</definedName>
    <definedName name="____DAT26">#REF!</definedName>
    <definedName name="____DAT27">#REF!</definedName>
    <definedName name="____DAT28">#REF!</definedName>
    <definedName name="____DAT29">#REF!</definedName>
    <definedName name="____DAT3">#REF!</definedName>
    <definedName name="____DAT30">#REF!</definedName>
    <definedName name="____DAT31">#REF!</definedName>
    <definedName name="____DAT32">#REF!</definedName>
    <definedName name="____DAT33">#REF!</definedName>
    <definedName name="____DAT34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ic20">#REF!</definedName>
    <definedName name="____dic93">#REF!</definedName>
    <definedName name="____dic94">#REF!</definedName>
    <definedName name="____ENE95">#REF!</definedName>
    <definedName name="____FEB95">#REF!</definedName>
    <definedName name="____jun93">#REF!</definedName>
    <definedName name="____jun94">#REF!</definedName>
    <definedName name="____jun95">#REF!</definedName>
    <definedName name="____mar94">#REF!</definedName>
    <definedName name="____MAR95">#REF!</definedName>
    <definedName name="____MAY95">#REF!</definedName>
    <definedName name="____res12">#REF!</definedName>
    <definedName name="____RIV2">#REF!</definedName>
    <definedName name="____RIV3">#REF!</definedName>
    <definedName name="____SAR10">#REF!</definedName>
    <definedName name="____SAR5">#REF!</definedName>
    <definedName name="____SAR80">#REF!</definedName>
    <definedName name="____set94">#REF!</definedName>
    <definedName name="____set95">#REF!</definedName>
    <definedName name="____TPy530231">#N/A</definedName>
    <definedName name="____ZZ4">#REF!</definedName>
    <definedName name="___ABR95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ic20">#REF!</definedName>
    <definedName name="___dic93">#REF!</definedName>
    <definedName name="___dic94">#REF!</definedName>
    <definedName name="___ENE95">#REF!</definedName>
    <definedName name="___FEB95">#REF!</definedName>
    <definedName name="___jun93">#REF!</definedName>
    <definedName name="___jun94">#REF!</definedName>
    <definedName name="___jun95">#REF!</definedName>
    <definedName name="___mac5">#REF!</definedName>
    <definedName name="___mar94">#REF!</definedName>
    <definedName name="___MAR95">#REF!</definedName>
    <definedName name="___MAY95">#REF!</definedName>
    <definedName name="___res12">#REF!</definedName>
    <definedName name="___RES2">#REF!</definedName>
    <definedName name="___RIV2">#REF!</definedName>
    <definedName name="___RIV3">#REF!</definedName>
    <definedName name="___SAR10">#REF!</definedName>
    <definedName name="___SAR5">#REF!</definedName>
    <definedName name="___SAR80">#REF!</definedName>
    <definedName name="___set94">#REF!</definedName>
    <definedName name="___set95">#REF!</definedName>
    <definedName name="___TC2">#REF!</definedName>
    <definedName name="___TPy530231">#N/A</definedName>
    <definedName name="___ZZ4">#REF!</definedName>
    <definedName name="__ABR95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3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c20">#REF!</definedName>
    <definedName name="__dic93">#REF!</definedName>
    <definedName name="__dic94">#REF!</definedName>
    <definedName name="__ENE95">#REF!</definedName>
    <definedName name="__FEB95">#REF!</definedName>
    <definedName name="__jun93">#REF!</definedName>
    <definedName name="__jun94">#REF!</definedName>
    <definedName name="__jun95">#REF!</definedName>
    <definedName name="__mac5">#REF!</definedName>
    <definedName name="__mar94">#REF!</definedName>
    <definedName name="__MAR95">#REF!</definedName>
    <definedName name="__MAY95">#REF!</definedName>
    <definedName name="__res12">#REF!</definedName>
    <definedName name="__RES2">#REF!</definedName>
    <definedName name="__RIV2">#REF!</definedName>
    <definedName name="__RIV3">#REF!</definedName>
    <definedName name="__SAR10">#REF!</definedName>
    <definedName name="__SAR5">#REF!</definedName>
    <definedName name="__SAR80">#REF!</definedName>
    <definedName name="__set94">#REF!</definedName>
    <definedName name="__set95">#REF!</definedName>
    <definedName name="__TC2">#REF!</definedName>
    <definedName name="__TPy530231">#N/A</definedName>
    <definedName name="__TPy530231_4">#REF!</definedName>
    <definedName name="__TPy530231_6">#REF!</definedName>
    <definedName name="__TPy530231_7">NA()</definedName>
    <definedName name="__ZZ4">#REF!</definedName>
    <definedName name="__ZZ4_4">#REF!</definedName>
    <definedName name="__ZZ4_6">#REF!</definedName>
    <definedName name="_15">#REF!</definedName>
    <definedName name="_1ANEX_A">#REF!</definedName>
    <definedName name="_1Excel_BuiltIn_Print_Area_10_1_1_1">#REF!</definedName>
    <definedName name="_1Excel_BuiltIn_Print_Area_10_1_1_1_4">#REF!</definedName>
    <definedName name="_1Excel_BuiltIn_Print_Area_10_1_1_1_6">#REF!</definedName>
    <definedName name="_1Excel_BuiltIn_Print_Area_11_1">#REF!</definedName>
    <definedName name="_1Excel_BuiltIn_Print_Area_11_1_4">#REF!</definedName>
    <definedName name="_1Excel_BuiltIn_Print_Area_11_1_6">#REF!</definedName>
    <definedName name="_2ANEX_A">#REF!</definedName>
    <definedName name="_2ANEX_H">#REF!</definedName>
    <definedName name="_2Excel_BuiltIn_Print_Area_10_1_1_1_1">#REF!</definedName>
    <definedName name="_2Excel_BuiltIn_Print_Area_10_1_1_1_1_4">#REF!</definedName>
    <definedName name="_2Excel_BuiltIn_Print_Area_10_1_1_1_1_6">#REF!</definedName>
    <definedName name="_3Excel_BuiltIn_Print_Area_2_1">#REF!</definedName>
    <definedName name="_3Excel_BuiltIn_Print_Area_2_1_4">#REF!</definedName>
    <definedName name="_3Excel_BuiltIn_Print_Area_2_1_6">#REF!</definedName>
    <definedName name="_4ANEX_H">#REF!</definedName>
    <definedName name="_4Excel_BuiltIn_Print_Area_2_1_1">#REF!</definedName>
    <definedName name="_4Excel_BuiltIn_Print_Area_2_1_1_4">#REF!</definedName>
    <definedName name="_4Excel_BuiltIn_Print_Area_2_1_1_6">#REF!</definedName>
    <definedName name="_ABR95">#REF!</definedName>
    <definedName name="_ARP99">#REF!</definedName>
    <definedName name="_AUD99">#REF!</definedName>
    <definedName name="_bce0399">#REF!</definedName>
    <definedName name="_BRR99">#REF!</definedName>
    <definedName name="_CAD99">#REF!</definedName>
    <definedName name="_CDS1">#REF!</definedName>
    <definedName name="_CDS2">#REF!</definedName>
    <definedName name="_Cri2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3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ic20">#REF!</definedName>
    <definedName name="_dic93">#REF!</definedName>
    <definedName name="_dic94">#REF!</definedName>
    <definedName name="_ENE95">#REF!</definedName>
    <definedName name="_ext2">#REF!</definedName>
    <definedName name="_FEB95">#REF!</definedName>
    <definedName name="_Fill" hidden="1">#REF!</definedName>
    <definedName name="_xlnm._FilterDatabase" localSheetId="1" hidden="1">'Anexo II'!$A$5:$M$163</definedName>
    <definedName name="_xlnm._FilterDatabase" localSheetId="0" hidden="1">AnexoI!$A$6:$H$201</definedName>
    <definedName name="_xlnm._FilterDatabase" localSheetId="2" hidden="1">Balance!$A$2:$J$1125</definedName>
    <definedName name="_xlnm._FilterDatabase" localSheetId="3" hidden="1">'Plan de cuentas'!$A$2:$J$1137</definedName>
    <definedName name="_xlnm._FilterDatabase" hidden="1">#REF!</definedName>
    <definedName name="_GBP99">#REF!</definedName>
    <definedName name="_GCS1">#REF!</definedName>
    <definedName name="_GCS2">#REF!</definedName>
    <definedName name="_jun93">#REF!</definedName>
    <definedName name="_jun94">#REF!</definedName>
    <definedName name="_jun95">#REF!</definedName>
    <definedName name="_Key1" hidden="1">#REF!</definedName>
    <definedName name="_Key2" hidden="1">#REF!</definedName>
    <definedName name="_mac5">#REF!</definedName>
    <definedName name="_mar94">#REF!</definedName>
    <definedName name="_MAR95">#REF!</definedName>
    <definedName name="_MAY95">#REF!</definedName>
    <definedName name="_MXP99">#REF!</definedName>
    <definedName name="_NZD99">#REF!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BS2">#REF!</definedName>
    <definedName name="_PLA1">#REF!</definedName>
    <definedName name="_PLA2">#REF!</definedName>
    <definedName name="_PLZ99">#REF!</definedName>
    <definedName name="_res12">#REF!</definedName>
    <definedName name="_RES2">#REF!</definedName>
    <definedName name="_RIV2">#REF!</definedName>
    <definedName name="_RIV3">#REF!</definedName>
    <definedName name="_SAR10">#REF!</definedName>
    <definedName name="_SAR5">#REF!</definedName>
    <definedName name="_SAR80">#REF!</definedName>
    <definedName name="_set94">#REF!</definedName>
    <definedName name="_set95">#REF!</definedName>
    <definedName name="_SGD99">#REF!</definedName>
    <definedName name="_Sort" hidden="1">#REF!</definedName>
    <definedName name="_TC2">#REF!</definedName>
    <definedName name="_TPy530231">#N/A</definedName>
    <definedName name="_TPy530231_4">#REF!</definedName>
    <definedName name="_TPy530231_6">#REF!</definedName>
    <definedName name="_TPy530231_7">NA()</definedName>
    <definedName name="_TWD99">#REF!</definedName>
    <definedName name="_XS1">#REF!</definedName>
    <definedName name="_XS2">#REF!</definedName>
    <definedName name="_XS3">#REF!</definedName>
    <definedName name="_XS4">#REF!</definedName>
    <definedName name="_XS5">#REF!</definedName>
    <definedName name="_XS6">#REF!</definedName>
    <definedName name="_XS7">#REF!</definedName>
    <definedName name="_XS8">#REF!</definedName>
    <definedName name="_ZZ4">#REF!</definedName>
    <definedName name="_ZZ4_4">#REF!</definedName>
    <definedName name="_ZZ4_6">#REF!</definedName>
    <definedName name="a" hidden="1">{#N/A,#N/A,FALSE,"Aging Summary";#N/A,#N/A,FALSE,"Ratio Analysis";#N/A,#N/A,FALSE,"Test 120 Day Accts";#N/A,#N/A,FALSE,"Tickmarks"}</definedName>
    <definedName name="A_">#REF!</definedName>
    <definedName name="A_IMPRESIÓN_IM">#REF!</definedName>
    <definedName name="aa" hidden="1">{#N/A,#N/A,FALSE,"Aging Summary";#N/A,#N/A,FALSE,"Ratio Analysis";#N/A,#N/A,FALSE,"Test 120 Day Accts";#N/A,#N/A,FALSE,"Tickmarks"}</definedName>
    <definedName name="AB_">#REF!</definedName>
    <definedName name="ABRIL">#REF!</definedName>
    <definedName name="ABRIL_AC">#REF!</definedName>
    <definedName name="ABRIL_MES">#REF!</definedName>
    <definedName name="AC_">#REF!</definedName>
    <definedName name="Acceso_Ganado">#REF!</definedName>
    <definedName name="ACCT">#REF!</definedName>
    <definedName name="acctascomb">#REF!</definedName>
    <definedName name="acctashold1">#REF!</definedName>
    <definedName name="acctashold2">#REF!</definedName>
    <definedName name="acctasnorte">#REF!</definedName>
    <definedName name="acctassur">#REF!</definedName>
    <definedName name="aCCX">#REF!</definedName>
    <definedName name="Act_Obj_Accuracy">#REF!</definedName>
    <definedName name="Act_Obj_Existence">#REF!</definedName>
    <definedName name="activo">#REF!</definedName>
    <definedName name="acufcser">#REF!</definedName>
    <definedName name="acumvtaBC">#REF!</definedName>
    <definedName name="ACUVTABCPRE">#REF!</definedName>
    <definedName name="AD_">#REF!</definedName>
    <definedName name="AGGIR">#REF!</definedName>
    <definedName name="AGMZN">#REF!</definedName>
    <definedName name="AGSJ">#REF!</definedName>
    <definedName name="AGSJ2">#REF!</definedName>
    <definedName name="AGTRN">#REF!</definedName>
    <definedName name="air">#REF!</definedName>
    <definedName name="Alfabeto">#REF!</definedName>
    <definedName name="alquiacum">#REF!</definedName>
    <definedName name="alquileres">#REF!</definedName>
    <definedName name="alquimes">#REF!</definedName>
    <definedName name="amort">#REF!</definedName>
    <definedName name="analogchannels">#REF!</definedName>
    <definedName name="ANEX">#REF!</definedName>
    <definedName name="Anexo" hidden="1">{#N/A,#N/A,FALSE,"Aging Summary";#N/A,#N/A,FALSE,"Ratio Analysis";#N/A,#N/A,FALSE,"Test 120 Day Accts";#N/A,#N/A,FALSE,"Tickmarks"}</definedName>
    <definedName name="ANEZ">#REF!</definedName>
    <definedName name="APARC">#REF!</definedName>
    <definedName name="APARC2">#REF!</definedName>
    <definedName name="APARC3">#REF!</definedName>
    <definedName name="APARC4">#REF!</definedName>
    <definedName name="aquimgir">#REF!</definedName>
    <definedName name="aquimsj1">#REF!</definedName>
    <definedName name="aquimsj2">#REF!</definedName>
    <definedName name="ARA_Threshold">#N/A</definedName>
    <definedName name="ARA_Threshold_10">#REF!</definedName>
    <definedName name="ARA_Threshold_4">#REF!</definedName>
    <definedName name="ARA_Threshold_6">#REF!</definedName>
    <definedName name="ARA_Threshold_7">#REF!</definedName>
    <definedName name="_xlnm.Extract">#REF!</definedName>
    <definedName name="_xlnm.Print_Area" localSheetId="1">'Anexo II'!$A$1:$M$163</definedName>
    <definedName name="_xlnm.Print_Area" localSheetId="0">AnexoI!$A$1:$I$207</definedName>
    <definedName name="_xlnm.Print_Area">#REF!</definedName>
    <definedName name="armado">#REF!</definedName>
    <definedName name="ARP">#REF!</definedName>
    <definedName name="ARP_Threshold">#N/A</definedName>
    <definedName name="ARP_Threshold_10">#REF!</definedName>
    <definedName name="ARP_Threshold_4">#REF!</definedName>
    <definedName name="ARP_Threshold_6">#REF!</definedName>
    <definedName name="ARP_Threshold_7">#REF!</definedName>
    <definedName name="Arquivo">#REF!</definedName>
    <definedName name="as">#REF!</definedName>
    <definedName name="AS2DocOpenMode" hidden="1">"AS2DocumentEdit"</definedName>
    <definedName name="asdf">#REF!</definedName>
    <definedName name="asdfas">#REF!</definedName>
    <definedName name="assdsafsa">#REF!</definedName>
    <definedName name="atcdtc">#REF!</definedName>
    <definedName name="AUD">#REF!</definedName>
    <definedName name="AV.3">#REF!</definedName>
    <definedName name="b">#REF!</definedName>
    <definedName name="B_">#REF!</definedName>
    <definedName name="BALANCES">#REF!</definedName>
    <definedName name="ban">#REF!</definedName>
    <definedName name="Bancos" hidden="1">{#N/A,#N/A,FALSE,"Aging Summary";#N/A,#N/A,FALSE,"Ratio Analysis";#N/A,#N/A,FALSE,"Test 120 Day Accts";#N/A,#N/A,FALSE,"Tickmarks"}</definedName>
    <definedName name="bandaAe1">#REF!,#REF!,#REF!</definedName>
    <definedName name="bandaAe2">#REF!,#REF!,#REF!</definedName>
    <definedName name="bandaAn">#REF!,#REF!</definedName>
    <definedName name="BASE">#REF!</definedName>
    <definedName name="base2">#REF!</definedName>
    <definedName name="_xlnm.Database">#REF!</definedName>
    <definedName name="bcalqui">#REF!</definedName>
    <definedName name="BCC">#REF!</definedName>
    <definedName name="BCI">#REF!</definedName>
    <definedName name="BCII">#REF!</definedName>
    <definedName name="BCNC">#REF!</definedName>
    <definedName name="BDU">#REF!</definedName>
    <definedName name="BDUU">#REF!</definedName>
    <definedName name="bol">#REF!</definedName>
    <definedName name="Bonificaciones">#REF!</definedName>
    <definedName name="BONIFICACIONES_POR_DESEMPENO">#REF!</definedName>
    <definedName name="Box_analysed">#REF!</definedName>
    <definedName name="Box_Capex">#REF!</definedName>
    <definedName name="Box_interest">#REF!</definedName>
    <definedName name="Box_quantities">#REF!</definedName>
    <definedName name="BRR">#REF!</definedName>
    <definedName name="bsusocomb1">#REF!</definedName>
    <definedName name="bsusonorte1">#REF!</definedName>
    <definedName name="bsusosur1">#REF!</definedName>
    <definedName name="BU_USD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#REF!</definedName>
    <definedName name="BuiltIn_Print_Area___0___0___0___0___0___0">#REF!</definedName>
    <definedName name="BuiltIn_Print_Area___0___0___0___0___0___0___0">#REF!</definedName>
    <definedName name="BuiltIn_Print_Area___0___0___0___0___0___0___0___0">#REF!</definedName>
    <definedName name="BuiltIn_Print_Area___0___0___0___0___0___0___0___0___0">#REF!</definedName>
    <definedName name="BuiltIn_Print_Area___0___0___0___0___0___0___0___0___0___0">#REF!</definedName>
    <definedName name="BuiltIn_Print_Area___0___0___0___0___0___0___0___0___0___0___0">#REF!</definedName>
    <definedName name="BuiltIn_Print_Area___0___0___0___0___0___0___0___0___0___0___0___0">#REF!</definedName>
    <definedName name="BuiltIn_Print_Area___0___0___0___0___0___0___0___0___0___0___0___0___0">#REF!</definedName>
    <definedName name="BuiltIn_Print_Area___0___0___0___0___0___0___0___0___0___0___0___0___0___0">#REF!</definedName>
    <definedName name="BuiltIn_Print_Area___0___0___0___0___0___0___0___0___0___0___0___0___0___0___0">#REF!</definedName>
    <definedName name="bvbb" hidden="1">#REF!</definedName>
    <definedName name="C_">#REF!</definedName>
    <definedName name="C_CONT.">#REF!</definedName>
    <definedName name="Cabezas">#REF!</definedName>
    <definedName name="CAD">#REF!</definedName>
    <definedName name="Caja">#REF!</definedName>
    <definedName name="cambio">#REF!</definedName>
    <definedName name="Capitali">#REF!</definedName>
    <definedName name="CARA">#REF!</definedName>
    <definedName name="CARATULA">#REF!</definedName>
    <definedName name="CD">#REF!</definedName>
    <definedName name="CDG">#REF!</definedName>
    <definedName name="cdghjf">#REF!</definedName>
    <definedName name="cdgiro">#REF!</definedName>
    <definedName name="cdmzn">#REF!</definedName>
    <definedName name="CDMZO">#REF!</definedName>
    <definedName name="cdrogtos">#REF!</definedName>
    <definedName name="cdrogtoscomb">#REF!</definedName>
    <definedName name="cdrogtoshold">#REF!</definedName>
    <definedName name="cdrogtosnorte">#REF!</definedName>
    <definedName name="CdroGtosSAP">#REF!</definedName>
    <definedName name="cdrogtossur">#REF!</definedName>
    <definedName name="cdsj1">#REF!</definedName>
    <definedName name="cdsj2">#REF!</definedName>
    <definedName name="cdsjo">#REF!</definedName>
    <definedName name="CDT">#REF!</definedName>
    <definedName name="cdtn">#REF!</definedName>
    <definedName name="cdto">#REF!</definedName>
    <definedName name="cdttro">#REF!</definedName>
    <definedName name="CFC">#REF!</definedName>
    <definedName name="CH_">#REF!</definedName>
    <definedName name="Chave">#REF!</definedName>
    <definedName name="chcontrole">#REF!</definedName>
    <definedName name="CLIENT_NAME">#REF!</definedName>
    <definedName name="cliente">#REF!</definedName>
    <definedName name="clientes">#REF!</definedName>
    <definedName name="codigos">#REF!</definedName>
    <definedName name="COEF">#REF!</definedName>
    <definedName name="colorcode">#REF!</definedName>
    <definedName name="Combin">#REF!</definedName>
    <definedName name="Comisión">#REF!</definedName>
    <definedName name="Comp_FPC">#REF!,#REF!,#REF!,#REF!</definedName>
    <definedName name="compprueb">#REF!</definedName>
    <definedName name="compras">#REF!</definedName>
    <definedName name="CONS">#REF!</definedName>
    <definedName name="CONS2">#REF!</definedName>
    <definedName name="CONSTITUCION">#REF!</definedName>
    <definedName name="Contrib_acum_proyecto">#REF!</definedName>
    <definedName name="Control">#REF!</definedName>
    <definedName name="coordenadas">#REF!</definedName>
    <definedName name="copia">#REF!</definedName>
    <definedName name="COSEG">#REF!</definedName>
    <definedName name="COSEGIR">#REF!</definedName>
    <definedName name="COSEMZ">#REF!</definedName>
    <definedName name="COSEMZ1">#REF!</definedName>
    <definedName name="COSEMZ1B">#REF!</definedName>
    <definedName name="COSEMZ2">#REF!</definedName>
    <definedName name="COSEMZ2B">#REF!</definedName>
    <definedName name="COSEMZ3">#REF!</definedName>
    <definedName name="COSEMZ3B">#REF!</definedName>
    <definedName name="CosEnvMedio">#REF!</definedName>
    <definedName name="CosEnvUno">#REF!</definedName>
    <definedName name="COSES1">#REF!</definedName>
    <definedName name="COSES2">#REF!</definedName>
    <definedName name="COSESJ">#REF!</definedName>
    <definedName name="COSESJ1">#REF!</definedName>
    <definedName name="COSESJ2">#REF!</definedName>
    <definedName name="COSESJ3">#REF!</definedName>
    <definedName name="COSETR">#REF!</definedName>
    <definedName name="COSETR1">#REF!</definedName>
    <definedName name="COSETR2">#REF!</definedName>
    <definedName name="COSETR3">#REF!</definedName>
    <definedName name="CosMz">#REF!</definedName>
    <definedName name="COST">#REF!</definedName>
    <definedName name="CosTapa">#REF!</definedName>
    <definedName name="costobc">#REF!</definedName>
    <definedName name="COSTOÇ" hidden="1">{#N/A,#N/A,FALSE,"Aging Summary";#N/A,#N/A,FALSE,"Ratio Analysis";#N/A,#N/A,FALSE,"Test 120 Day Accts";#N/A,#N/A,FALSE,"Tickmarks"}</definedName>
    <definedName name="Costos_depreciación">#N/A</definedName>
    <definedName name="CPC">#REF!</definedName>
    <definedName name="CPP">#REF!</definedName>
    <definedName name="credito">#REF!</definedName>
    <definedName name="_xlnm.Criteria">#REF!</definedName>
    <definedName name="CSA">#REF!</definedName>
    <definedName name="ctovtanorte">#REF!</definedName>
    <definedName name="CtrlExt">#REF!</definedName>
    <definedName name="CUG_Agua">#REF!</definedName>
    <definedName name="Cuota_Fija">#REF!</definedName>
    <definedName name="Cuota_Telefono">#REF!</definedName>
    <definedName name="currency">#REF!</definedName>
    <definedName name="Customer">#REF!</definedName>
    <definedName name="customerld">#REF!</definedName>
    <definedName name="CustomerPCS">#REF!</definedName>
    <definedName name="cv_">#REF!</definedName>
    <definedName name="CY_Accounts_Receivable">#N/A</definedName>
    <definedName name="CY_Accounts_Receivable_7">#REF!</definedName>
    <definedName name="CY_Cash">#N/A</definedName>
    <definedName name="CY_Cash_7">#REF!</definedName>
    <definedName name="CY_Cost_of_Sales">#N/A</definedName>
    <definedName name="CY_Cost_of_Sales_7">#REF!</definedName>
    <definedName name="CY_Current_Liabilities">#N/A</definedName>
    <definedName name="CY_Current_Liabilities_7">#REF!</definedName>
    <definedName name="CY_Gross_Profit">#N/A</definedName>
    <definedName name="CY_Gross_Profit_7">#REF!</definedName>
    <definedName name="CY_Interest_Expense">#N/A</definedName>
    <definedName name="CY_Interest_Expense_7">#REF!</definedName>
    <definedName name="CY_Inventory">#N/A</definedName>
    <definedName name="CY_Inventory_7">#REF!</definedName>
    <definedName name="CY_LT_Debt">#N/A</definedName>
    <definedName name="CY_LT_Debt_7">#REF!</definedName>
    <definedName name="CY_NET_PROFIT">#N/A</definedName>
    <definedName name="CY_NET_PROFIT_7">#REF!</definedName>
    <definedName name="CY_Net_Revenue">#N/A</definedName>
    <definedName name="CY_Net_Revenue_7">#REF!</definedName>
    <definedName name="CY_Operating_Income">#N/A</definedName>
    <definedName name="CY_Operating_Income_7">#REF!</definedName>
    <definedName name="CY_QUICK_ASSETS">#N/A</definedName>
    <definedName name="CY_QUICK_ASSETS_7">#REF!</definedName>
    <definedName name="CY_Tangible_Net_Worth">#N/A</definedName>
    <definedName name="CY_Tangible_Net_Worth_7">#REF!</definedName>
    <definedName name="CY_TOTAL_ASSETS">#N/A</definedName>
    <definedName name="CY_TOTAL_ASSETS_7">#REF!</definedName>
    <definedName name="CY_TOTAL_CURR_ASSETS">#N/A</definedName>
    <definedName name="CY_TOTAL_CURR_ASSETS_7">#REF!</definedName>
    <definedName name="CY_TOTAL_DEBT">#N/A</definedName>
    <definedName name="CY_TOTAL_DEBT_7">#REF!</definedName>
    <definedName name="CY_TOTAL_EQUITY">#N/A</definedName>
    <definedName name="CY_TOTAL_EQUITY_7">#REF!</definedName>
    <definedName name="CYB">#REF!</definedName>
    <definedName name="D">#REF!</definedName>
    <definedName name="D_">#REF!</definedName>
    <definedName name="da">#REF!</definedName>
    <definedName name="dasd">#REF!</definedName>
    <definedName name="data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E">#REF!</definedName>
    <definedName name="DATE99">#REF!</definedName>
    <definedName name="dd">#REF!</definedName>
    <definedName name="DD_Curr">#REF!</definedName>
    <definedName name="DDDDD">#REF!</definedName>
    <definedName name="debito">#REF!</definedName>
    <definedName name="DEBITOFISCAL">#REF!</definedName>
    <definedName name="Dec_93">#REF!</definedName>
    <definedName name="dedwedwd">#REF!</definedName>
    <definedName name="defwergtqergt">#REF!</definedName>
    <definedName name="Depósitso">#REF!</definedName>
    <definedName name="depreciaciones">#REF!</definedName>
    <definedName name="detail">#REF!</definedName>
    <definedName name="detail2">#REF!</definedName>
    <definedName name="Detalle_de_Bienes_de_Uso_">#REF!</definedName>
    <definedName name="deuxfp">#REF!</definedName>
    <definedName name="devengado">#REF!</definedName>
    <definedName name="devolucion" hidden="1">{#N/A,#N/A,FALSE,"Aging Summary";#N/A,#N/A,FALSE,"Ratio Analysis";#N/A,#N/A,FALSE,"Test 120 Day Accts";#N/A,#N/A,FALSE,"Tickmarks"}</definedName>
    <definedName name="dfgs">#REF!</definedName>
    <definedName name="Diferencias_de_redondeo">#REF!</definedName>
    <definedName name="digitalchannels">#REF!</definedName>
    <definedName name="Dist_Cons">#REF!</definedName>
    <definedName name="Dist_Finc">#REF!</definedName>
    <definedName name="dlleu">#REF!</definedName>
    <definedName name="DLLEUR">#REF!</definedName>
    <definedName name="DOC">#REF!</definedName>
    <definedName name="dsf">#REF!</definedName>
    <definedName name="DUPONT_1">#REF!</definedName>
    <definedName name="e" hidden="1">{#N/A,#N/A,FALSE,"Aging Summary";#N/A,#N/A,FALSE,"Ratio Analysis";#N/A,#N/A,FALSE,"Test 120 Day Accts";#N/A,#N/A,FALSE,"Tickmarks"}</definedName>
    <definedName name="E_">#REF!</definedName>
    <definedName name="E3_">#REF!</definedName>
    <definedName name="effective_date">#REF!</definedName>
    <definedName name="elasmjsdlkfjsdf">#REF!</definedName>
    <definedName name="eliminaciones">#REF!</definedName>
    <definedName name="enero">#REF!</definedName>
    <definedName name="Enero2011">#REF!</definedName>
    <definedName name="EOAF">#REF!</definedName>
    <definedName name="eoafh">#REF!</definedName>
    <definedName name="eoafn">#REF!</definedName>
    <definedName name="eoafs">#REF!</definedName>
    <definedName name="EPN">#REF!</definedName>
    <definedName name="EquityTable">#REF!</definedName>
    <definedName name="er">#REF!</definedName>
    <definedName name="er_4">#REF!</definedName>
    <definedName name="er_6">#REF!</definedName>
    <definedName name="ERO">#REF!</definedName>
    <definedName name="Err_Box_AddSamp">#REF!</definedName>
    <definedName name="Err_Box_Rej">#REF!</definedName>
    <definedName name="Err_CellComments">#REF!</definedName>
    <definedName name="Err_SampErr">#REF!</definedName>
    <definedName name="erro">#REF!</definedName>
    <definedName name="ESP">#REF!</definedName>
    <definedName name="EUR">#REF!</definedName>
    <definedName name="Eval_btn_Ans">#REF!</definedName>
    <definedName name="Eval_MR">#REF!</definedName>
    <definedName name="Excel_BuiltIn__FilterDatabase_13">#REF!</definedName>
    <definedName name="Excel_BuiltIn__FilterDatabase_14">#REF!</definedName>
    <definedName name="Excel_BuiltIn__FilterDatabase_15">#REF!</definedName>
    <definedName name="Excel_BuiltIn_Print_Area_1">#REF!</definedName>
    <definedName name="Excel_BuiltIn_Print_Area_1_1">#REF!</definedName>
    <definedName name="Excel_BuiltIn_Print_Area_1_1___0___0">#REF!</definedName>
    <definedName name="Excel_BuiltIn_Print_Area_1_1_1">#REF!</definedName>
    <definedName name="Excel_BuiltIn_Print_Area_1_1_1_1_1">#REF!</definedName>
    <definedName name="Excel_BuiltIn_Print_Area_1_1_1_4">#REF!</definedName>
    <definedName name="Excel_BuiltIn_Print_Area_1_1_14">#REF!</definedName>
    <definedName name="Excel_BuiltIn_Print_Area_1_1_14_4">#REF!</definedName>
    <definedName name="Excel_BuiltIn_Print_Area_1_1_14_6">#REF!</definedName>
    <definedName name="Excel_BuiltIn_Print_Area_1_1_16">#REF!</definedName>
    <definedName name="Excel_BuiltIn_Print_Area_1_1_16_1">#REF!</definedName>
    <definedName name="Excel_BuiltIn_Print_Area_1_1_16_1_4">#REF!</definedName>
    <definedName name="Excel_BuiltIn_Print_Area_1_1_16_14">#REF!</definedName>
    <definedName name="Excel_BuiltIn_Print_Area_1_1_16_14_4">#REF!</definedName>
    <definedName name="Excel_BuiltIn_Print_Area_1_1_16_14_6">#REF!</definedName>
    <definedName name="Excel_BuiltIn_Print_Area_1_1_16_4">#REF!</definedName>
    <definedName name="Excel_BuiltIn_Print_Area_1_1_17">#REF!</definedName>
    <definedName name="Excel_BuiltIn_Print_Area_1_1_17_4">#REF!</definedName>
    <definedName name="Excel_BuiltIn_Print_Area_1_1_4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0_1_1_1_1_1">#REF!</definedName>
    <definedName name="Excel_BuiltIn_Print_Area_10_1_1_1_1_1_4">#REF!</definedName>
    <definedName name="Excel_BuiltIn_Print_Area_10_1_1_1_1_4">#REF!</definedName>
    <definedName name="Excel_BuiltIn_Print_Area_10_1_1_1_14">#REF!</definedName>
    <definedName name="Excel_BuiltIn_Print_Area_10_1_1_1_14_4">#REF!</definedName>
    <definedName name="Excel_BuiltIn_Print_Area_10_1_1_1_14_6">#REF!</definedName>
    <definedName name="Excel_BuiltIn_Print_Area_10_1_1_1_16">#REF!</definedName>
    <definedName name="Excel_BuiltIn_Print_Area_10_1_1_1_16_1">#REF!</definedName>
    <definedName name="Excel_BuiltIn_Print_Area_10_1_1_1_16_1_4">#REF!</definedName>
    <definedName name="Excel_BuiltIn_Print_Area_10_1_1_1_16_14">#REF!</definedName>
    <definedName name="Excel_BuiltIn_Print_Area_10_1_1_1_16_14_4">#REF!</definedName>
    <definedName name="Excel_BuiltIn_Print_Area_10_1_1_1_16_14_6">#REF!</definedName>
    <definedName name="Excel_BuiltIn_Print_Area_10_1_1_1_16_4">#REF!</definedName>
    <definedName name="Excel_BuiltIn_Print_Area_10_1_1_1_17">#REF!</definedName>
    <definedName name="Excel_BuiltIn_Print_Area_10_1_1_1_17_4">#REF!</definedName>
    <definedName name="Excel_BuiltIn_Print_Area_10_1_1_1_4">#REF!</definedName>
    <definedName name="Excel_BuiltIn_Print_Area_10_1_1_14">#REF!</definedName>
    <definedName name="Excel_BuiltIn_Print_Area_10_1_1_14_4">#REF!</definedName>
    <definedName name="Excel_BuiltIn_Print_Area_10_1_1_17">#REF!</definedName>
    <definedName name="Excel_BuiltIn_Print_Area_10_1_1_17_4">#REF!</definedName>
    <definedName name="Excel_BuiltIn_Print_Area_10_1_1_4">#REF!</definedName>
    <definedName name="Excel_BuiltIn_Print_Area_10_1_14">#REF!</definedName>
    <definedName name="Excel_BuiltIn_Print_Area_10_1_14_4">#REF!</definedName>
    <definedName name="Excel_BuiltIn_Print_Area_10_1_17">#REF!</definedName>
    <definedName name="Excel_BuiltIn_Print_Area_10_1_17_4">#REF!</definedName>
    <definedName name="Excel_BuiltIn_Print_Area_10_1_4">#REF!</definedName>
    <definedName name="Excel_BuiltIn_Print_Area_11_1">#REF!</definedName>
    <definedName name="Excel_BuiltIn_Print_Area_11_14">#REF!</definedName>
    <definedName name="Excel_BuiltIn_Print_Area_11_14_1">#REF!</definedName>
    <definedName name="Excel_BuiltIn_Print_Area_11_14_1_4">#REF!</definedName>
    <definedName name="Excel_BuiltIn_Print_Area_11_14_14">#REF!</definedName>
    <definedName name="Excel_BuiltIn_Print_Area_11_14_14_4">#REF!</definedName>
    <definedName name="Excel_BuiltIn_Print_Area_11_14_14_6">#REF!</definedName>
    <definedName name="Excel_BuiltIn_Print_Area_11_14_4">#REF!</definedName>
    <definedName name="Excel_BuiltIn_Print_Area_11_14_6">#REF!</definedName>
    <definedName name="Excel_BuiltIn_Print_Area_11_16">#REF!</definedName>
    <definedName name="Excel_BuiltIn_Print_Area_11_16_1">#REF!</definedName>
    <definedName name="Excel_BuiltIn_Print_Area_11_16_1_4">#REF!</definedName>
    <definedName name="Excel_BuiltIn_Print_Area_11_16_14">#REF!</definedName>
    <definedName name="Excel_BuiltIn_Print_Area_11_16_14_4">#REF!</definedName>
    <definedName name="Excel_BuiltIn_Print_Area_11_16_14_6">#REF!</definedName>
    <definedName name="Excel_BuiltIn_Print_Area_11_16_4">#REF!</definedName>
    <definedName name="Excel_BuiltIn_Print_Area_11_17">#REF!</definedName>
    <definedName name="Excel_BuiltIn_Print_Area_11_17_4">#REF!</definedName>
    <definedName name="Excel_BuiltIn_Print_Area_12">#REF!</definedName>
    <definedName name="Excel_BuiltIn_Print_Area_12_14">#REF!</definedName>
    <definedName name="Excel_BuiltIn_Print_Area_12_14_1">#REF!</definedName>
    <definedName name="Excel_BuiltIn_Print_Area_12_14_1_4">#REF!</definedName>
    <definedName name="Excel_BuiltIn_Print_Area_12_14_14">#REF!</definedName>
    <definedName name="Excel_BuiltIn_Print_Area_12_14_14_4">#REF!</definedName>
    <definedName name="Excel_BuiltIn_Print_Area_12_14_14_6">#REF!</definedName>
    <definedName name="Excel_BuiltIn_Print_Area_12_14_4">#REF!</definedName>
    <definedName name="Excel_BuiltIn_Print_Area_12_14_6">#REF!</definedName>
    <definedName name="Excel_BuiltIn_Print_Area_12_16">#REF!</definedName>
    <definedName name="Excel_BuiltIn_Print_Area_12_16_1">#REF!</definedName>
    <definedName name="Excel_BuiltIn_Print_Area_12_16_1_4">#REF!</definedName>
    <definedName name="Excel_BuiltIn_Print_Area_12_16_14">#REF!</definedName>
    <definedName name="Excel_BuiltIn_Print_Area_12_16_14_4">#REF!</definedName>
    <definedName name="Excel_BuiltIn_Print_Area_12_16_14_6">#REF!</definedName>
    <definedName name="Excel_BuiltIn_Print_Area_12_16_4">#REF!</definedName>
    <definedName name="Excel_BuiltIn_Print_Area_12_17">#REF!</definedName>
    <definedName name="Excel_BuiltIn_Print_Area_12_17_4">#REF!</definedName>
    <definedName name="Excel_BuiltIn_Print_Area_12_17_6">#REF!</definedName>
    <definedName name="Excel_BuiltIn_Print_Area_12_4">#REF!</definedName>
    <definedName name="Excel_BuiltIn_Print_Area_12_6">#REF!</definedName>
    <definedName name="Excel_BuiltIn_Print_Area_13">#REF!</definedName>
    <definedName name="Excel_BuiltIn_Print_Area_13_14">#REF!</definedName>
    <definedName name="Excel_BuiltIn_Print_Area_13_14_1">#REF!</definedName>
    <definedName name="Excel_BuiltIn_Print_Area_13_14_1_4">#REF!</definedName>
    <definedName name="Excel_BuiltIn_Print_Area_13_14_14">#REF!</definedName>
    <definedName name="Excel_BuiltIn_Print_Area_13_14_14_4">#REF!</definedName>
    <definedName name="Excel_BuiltIn_Print_Area_13_14_14_6">#REF!</definedName>
    <definedName name="Excel_BuiltIn_Print_Area_13_14_4">#REF!</definedName>
    <definedName name="Excel_BuiltIn_Print_Area_13_14_6">#REF!</definedName>
    <definedName name="Excel_BuiltIn_Print_Area_13_16">#REF!</definedName>
    <definedName name="Excel_BuiltIn_Print_Area_13_16_1">#REF!</definedName>
    <definedName name="Excel_BuiltIn_Print_Area_13_16_1_4">#REF!</definedName>
    <definedName name="Excel_BuiltIn_Print_Area_13_16_14">#REF!</definedName>
    <definedName name="Excel_BuiltIn_Print_Area_13_16_14_4">#REF!</definedName>
    <definedName name="Excel_BuiltIn_Print_Area_13_16_14_6">#REF!</definedName>
    <definedName name="Excel_BuiltIn_Print_Area_13_16_4">#REF!</definedName>
    <definedName name="Excel_BuiltIn_Print_Area_13_17">#REF!</definedName>
    <definedName name="Excel_BuiltIn_Print_Area_13_17_4">#REF!</definedName>
    <definedName name="Excel_BuiltIn_Print_Area_13_17_6">#REF!</definedName>
    <definedName name="Excel_BuiltIn_Print_Area_13_4">#REF!</definedName>
    <definedName name="Excel_BuiltIn_Print_Area_13_6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4">#REF!</definedName>
    <definedName name="Excel_BuiltIn_Print_Area_2_1_1_4">#REF!</definedName>
    <definedName name="Excel_BuiltIn_Print_Area_2_1_14">#REF!</definedName>
    <definedName name="Excel_BuiltIn_Print_Area_2_1_14_4">#REF!</definedName>
    <definedName name="Excel_BuiltIn_Print_Area_2_1_14_6">#REF!</definedName>
    <definedName name="Excel_BuiltIn_Print_Area_2_1_17">#REF!</definedName>
    <definedName name="Excel_BuiltIn_Print_Area_2_1_17_4">#REF!</definedName>
    <definedName name="Excel_BuiltIn_Print_Area_2_1_4">#REF!</definedName>
    <definedName name="Excel_BuiltIn_Print_Area_2_14">#REF!</definedName>
    <definedName name="Excel_BuiltIn_Print_Area_2_14_4">#REF!</definedName>
    <definedName name="Excel_BuiltIn_Print_Area_2_14_6">#REF!</definedName>
    <definedName name="Excel_BuiltIn_Print_Area_2_16">#REF!</definedName>
    <definedName name="Excel_BuiltIn_Print_Area_2_16_1">#REF!</definedName>
    <definedName name="Excel_BuiltIn_Print_Area_2_16_1_4">#REF!</definedName>
    <definedName name="Excel_BuiltIn_Print_Area_2_16_14">#REF!</definedName>
    <definedName name="Excel_BuiltIn_Print_Area_2_16_14_4">#REF!</definedName>
    <definedName name="Excel_BuiltIn_Print_Area_2_16_14_6">#REF!</definedName>
    <definedName name="Excel_BuiltIn_Print_Area_2_16_4">#REF!</definedName>
    <definedName name="Excel_BuiltIn_Print_Area_2_17">#REF!</definedName>
    <definedName name="Excel_BuiltIn_Print_Area_2_17_4">#REF!</definedName>
    <definedName name="Excel_BuiltIn_Print_Area_2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4">#REF!</definedName>
    <definedName name="Excel_BuiltIn_Print_Area_3_1_1_1_1_14_1">#REF!</definedName>
    <definedName name="Excel_BuiltIn_Print_Area_3_1_1_1_1_14_1_4">#REF!</definedName>
    <definedName name="Excel_BuiltIn_Print_Area_3_1_1_1_1_14_14">#REF!</definedName>
    <definedName name="Excel_BuiltIn_Print_Area_3_1_1_1_1_14_14_4">#REF!</definedName>
    <definedName name="Excel_BuiltIn_Print_Area_3_1_1_1_1_14_14_6">#REF!</definedName>
    <definedName name="Excel_BuiltIn_Print_Area_3_1_1_1_1_14_4">#REF!</definedName>
    <definedName name="Excel_BuiltIn_Print_Area_3_1_1_1_1_14_6">#REF!</definedName>
    <definedName name="Excel_BuiltIn_Print_Area_3_1_1_1_1_16">#REF!</definedName>
    <definedName name="Excel_BuiltIn_Print_Area_3_1_1_1_1_16_1">#REF!</definedName>
    <definedName name="Excel_BuiltIn_Print_Area_3_1_1_1_1_16_1_4">#REF!</definedName>
    <definedName name="Excel_BuiltIn_Print_Area_3_1_1_1_1_16_14">#REF!</definedName>
    <definedName name="Excel_BuiltIn_Print_Area_3_1_1_1_1_16_14_4">#REF!</definedName>
    <definedName name="Excel_BuiltIn_Print_Area_3_1_1_1_1_16_14_6">#REF!</definedName>
    <definedName name="Excel_BuiltIn_Print_Area_3_1_1_1_1_16_4">#REF!</definedName>
    <definedName name="Excel_BuiltIn_Print_Area_3_1_1_1_1_17">#REF!</definedName>
    <definedName name="Excel_BuiltIn_Print_Area_3_1_1_1_1_17_4">#REF!</definedName>
    <definedName name="Excel_BuiltIn_Print_Area_3_1_1_1_1_4">#REF!</definedName>
    <definedName name="Excel_BuiltIn_Print_Area_4">#REF!</definedName>
    <definedName name="Excel_BuiltIn_Print_Area_4_14">#REF!</definedName>
    <definedName name="Excel_BuiltIn_Print_Area_4_14_1">#REF!</definedName>
    <definedName name="Excel_BuiltIn_Print_Area_4_14_1_4">#REF!</definedName>
    <definedName name="Excel_BuiltIn_Print_Area_4_14_14">#REF!</definedName>
    <definedName name="Excel_BuiltIn_Print_Area_4_14_14_4">#REF!</definedName>
    <definedName name="Excel_BuiltIn_Print_Area_4_14_14_6">#REF!</definedName>
    <definedName name="Excel_BuiltIn_Print_Area_4_14_4">#REF!</definedName>
    <definedName name="Excel_BuiltIn_Print_Area_4_14_6">#REF!</definedName>
    <definedName name="Excel_BuiltIn_Print_Area_4_16">#REF!</definedName>
    <definedName name="Excel_BuiltIn_Print_Area_4_16_1">#REF!</definedName>
    <definedName name="Excel_BuiltIn_Print_Area_4_16_1_4">#REF!</definedName>
    <definedName name="Excel_BuiltIn_Print_Area_4_16_14">#REF!</definedName>
    <definedName name="Excel_BuiltIn_Print_Area_4_16_14_4">#REF!</definedName>
    <definedName name="Excel_BuiltIn_Print_Area_4_16_14_6">#REF!</definedName>
    <definedName name="Excel_BuiltIn_Print_Area_4_16_4">#REF!</definedName>
    <definedName name="Excel_BuiltIn_Print_Area_4_17">#REF!</definedName>
    <definedName name="Excel_BuiltIn_Print_Area_4_17_4">#REF!</definedName>
    <definedName name="Excel_BuiltIn_Print_Area_4_4">#REF!</definedName>
    <definedName name="Excel_BuiltIn_Print_Area_5">#REF!</definedName>
    <definedName name="Excel_BuiltIn_Print_Area_5_1_1">#REF!</definedName>
    <definedName name="Excel_BuiltIn_Print_Area_5_1_1_1">#REF!</definedName>
    <definedName name="Excel_BuiltIn_Print_Area_5_1_1_1_14">#REF!</definedName>
    <definedName name="Excel_BuiltIn_Print_Area_5_1_1_1_14_1">#REF!</definedName>
    <definedName name="Excel_BuiltIn_Print_Area_5_1_1_1_14_1_4">#REF!</definedName>
    <definedName name="Excel_BuiltIn_Print_Area_5_1_1_1_14_14">#REF!</definedName>
    <definedName name="Excel_BuiltIn_Print_Area_5_1_1_1_14_14_4">#REF!</definedName>
    <definedName name="Excel_BuiltIn_Print_Area_5_1_1_1_14_14_6">#REF!</definedName>
    <definedName name="Excel_BuiltIn_Print_Area_5_1_1_1_14_4">#REF!</definedName>
    <definedName name="Excel_BuiltIn_Print_Area_5_1_1_1_14_6">#REF!</definedName>
    <definedName name="Excel_BuiltIn_Print_Area_5_1_1_1_16">#REF!</definedName>
    <definedName name="Excel_BuiltIn_Print_Area_5_1_1_1_16_1">#REF!</definedName>
    <definedName name="Excel_BuiltIn_Print_Area_5_1_1_1_16_1_4">#REF!</definedName>
    <definedName name="Excel_BuiltIn_Print_Area_5_1_1_1_16_14">#REF!</definedName>
    <definedName name="Excel_BuiltIn_Print_Area_5_1_1_1_16_14_4">#REF!</definedName>
    <definedName name="Excel_BuiltIn_Print_Area_5_1_1_1_16_14_6">#REF!</definedName>
    <definedName name="Excel_BuiltIn_Print_Area_5_1_1_1_16_4">#REF!</definedName>
    <definedName name="Excel_BuiltIn_Print_Area_5_1_1_1_17">#REF!</definedName>
    <definedName name="Excel_BuiltIn_Print_Area_5_1_1_1_17_4">#REF!</definedName>
    <definedName name="Excel_BuiltIn_Print_Area_5_1_1_1_4">#REF!</definedName>
    <definedName name="Excel_BuiltIn_Print_Area_5_1_1_14">#REF!</definedName>
    <definedName name="Excel_BuiltIn_Print_Area_5_1_1_14_1">#REF!</definedName>
    <definedName name="Excel_BuiltIn_Print_Area_5_1_1_14_1_4">#REF!</definedName>
    <definedName name="Excel_BuiltIn_Print_Area_5_1_1_14_14">#REF!</definedName>
    <definedName name="Excel_BuiltIn_Print_Area_5_1_1_14_14_4">#REF!</definedName>
    <definedName name="Excel_BuiltIn_Print_Area_5_1_1_14_14_6">#REF!</definedName>
    <definedName name="Excel_BuiltIn_Print_Area_5_1_1_14_4">#REF!</definedName>
    <definedName name="Excel_BuiltIn_Print_Area_5_1_1_14_6">#REF!</definedName>
    <definedName name="Excel_BuiltIn_Print_Area_5_1_1_16">#REF!</definedName>
    <definedName name="Excel_BuiltIn_Print_Area_5_1_1_16_1">#REF!</definedName>
    <definedName name="Excel_BuiltIn_Print_Area_5_1_1_16_1_4">#REF!</definedName>
    <definedName name="Excel_BuiltIn_Print_Area_5_1_1_16_14">#REF!</definedName>
    <definedName name="Excel_BuiltIn_Print_Area_5_1_1_16_14_4">#REF!</definedName>
    <definedName name="Excel_BuiltIn_Print_Area_5_1_1_16_14_6">#REF!</definedName>
    <definedName name="Excel_BuiltIn_Print_Area_5_1_1_16_4">#REF!</definedName>
    <definedName name="Excel_BuiltIn_Print_Area_5_1_1_17">#REF!</definedName>
    <definedName name="Excel_BuiltIn_Print_Area_5_1_1_17_4">#REF!</definedName>
    <definedName name="Excel_BuiltIn_Print_Area_5_1_1_4">#REF!</definedName>
    <definedName name="Excel_BuiltIn_Print_Area_6_1_1_1">#REF!</definedName>
    <definedName name="Excel_BuiltIn_Print_Area_6_1_1_1_14">#REF!</definedName>
    <definedName name="Excel_BuiltIn_Print_Area_6_1_1_1_14_1">#REF!</definedName>
    <definedName name="Excel_BuiltIn_Print_Area_6_1_1_1_14_1_4">#REF!</definedName>
    <definedName name="Excel_BuiltIn_Print_Area_6_1_1_1_14_14">#REF!</definedName>
    <definedName name="Excel_BuiltIn_Print_Area_6_1_1_1_14_14_4">#REF!</definedName>
    <definedName name="Excel_BuiltIn_Print_Area_6_1_1_1_14_14_6">#REF!</definedName>
    <definedName name="Excel_BuiltIn_Print_Area_6_1_1_1_14_4">#REF!</definedName>
    <definedName name="Excel_BuiltIn_Print_Area_6_1_1_1_14_6">#REF!</definedName>
    <definedName name="Excel_BuiltIn_Print_Area_6_1_1_1_16">#REF!</definedName>
    <definedName name="Excel_BuiltIn_Print_Area_6_1_1_1_16_1">#REF!</definedName>
    <definedName name="Excel_BuiltIn_Print_Area_6_1_1_1_16_1_4">#REF!</definedName>
    <definedName name="Excel_BuiltIn_Print_Area_6_1_1_1_16_14">#REF!</definedName>
    <definedName name="Excel_BuiltIn_Print_Area_6_1_1_1_16_14_4">#REF!</definedName>
    <definedName name="Excel_BuiltIn_Print_Area_6_1_1_1_16_14_6">#REF!</definedName>
    <definedName name="Excel_BuiltIn_Print_Area_6_1_1_1_16_4">#REF!</definedName>
    <definedName name="Excel_BuiltIn_Print_Area_6_1_1_1_17">#REF!</definedName>
    <definedName name="Excel_BuiltIn_Print_Area_6_1_1_1_17_4">#REF!</definedName>
    <definedName name="Excel_BuiltIn_Print_Area_6_1_1_1_4">#REF!</definedName>
    <definedName name="Excel_BuiltIn_Print_Area_8">#REF!</definedName>
    <definedName name="Excel_BuiltIn_Print_Area_8_1_1_1">#REF!</definedName>
    <definedName name="Excel_BuiltIn_Print_Area_8_1_1_1_14">#REF!</definedName>
    <definedName name="Excel_BuiltIn_Print_Area_8_1_1_1_14_1">#REF!</definedName>
    <definedName name="Excel_BuiltIn_Print_Area_8_1_1_1_14_1_4">#REF!</definedName>
    <definedName name="Excel_BuiltIn_Print_Area_8_1_1_1_14_14">#REF!</definedName>
    <definedName name="Excel_BuiltIn_Print_Area_8_1_1_1_14_14_4">#REF!</definedName>
    <definedName name="Excel_BuiltIn_Print_Area_8_1_1_1_14_14_6">#REF!</definedName>
    <definedName name="Excel_BuiltIn_Print_Area_8_1_1_1_14_4">#REF!</definedName>
    <definedName name="Excel_BuiltIn_Print_Area_8_1_1_1_14_6">#REF!</definedName>
    <definedName name="Excel_BuiltIn_Print_Area_8_1_1_1_16">#REF!</definedName>
    <definedName name="Excel_BuiltIn_Print_Area_8_1_1_1_16_1">#REF!</definedName>
    <definedName name="Excel_BuiltIn_Print_Area_8_1_1_1_16_1_4">#REF!</definedName>
    <definedName name="Excel_BuiltIn_Print_Area_8_1_1_1_16_14">#REF!</definedName>
    <definedName name="Excel_BuiltIn_Print_Area_8_1_1_1_16_14_4">#REF!</definedName>
    <definedName name="Excel_BuiltIn_Print_Area_8_1_1_1_16_14_6">#REF!</definedName>
    <definedName name="Excel_BuiltIn_Print_Area_8_1_1_1_16_4">#REF!</definedName>
    <definedName name="Excel_BuiltIn_Print_Area_8_1_1_1_17">#REF!</definedName>
    <definedName name="Excel_BuiltIn_Print_Area_8_1_1_1_17_4">#REF!</definedName>
    <definedName name="Excel_BuiltIn_Print_Area_8_1_1_1_4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4">#REF!</definedName>
    <definedName name="Excel_BuiltIn_Print_Area_9_1_1_14_1">#REF!</definedName>
    <definedName name="Excel_BuiltIn_Print_Area_9_1_1_14_1_4">#REF!</definedName>
    <definedName name="Excel_BuiltIn_Print_Area_9_1_1_14_14">#REF!</definedName>
    <definedName name="Excel_BuiltIn_Print_Area_9_1_1_14_14_4">#REF!</definedName>
    <definedName name="Excel_BuiltIn_Print_Area_9_1_1_14_14_6">#REF!</definedName>
    <definedName name="Excel_BuiltIn_Print_Area_9_1_1_14_4">#REF!</definedName>
    <definedName name="Excel_BuiltIn_Print_Area_9_1_1_14_6">#REF!</definedName>
    <definedName name="Excel_BuiltIn_Print_Area_9_1_1_16">#REF!</definedName>
    <definedName name="Excel_BuiltIn_Print_Area_9_1_1_16_1">#REF!</definedName>
    <definedName name="Excel_BuiltIn_Print_Area_9_1_1_16_1_4">#REF!</definedName>
    <definedName name="Excel_BuiltIn_Print_Area_9_1_1_16_14">#REF!</definedName>
    <definedName name="Excel_BuiltIn_Print_Area_9_1_1_16_14_4">#REF!</definedName>
    <definedName name="Excel_BuiltIn_Print_Area_9_1_1_16_14_6">#REF!</definedName>
    <definedName name="Excel_BuiltIn_Print_Area_9_1_1_16_4">#REF!</definedName>
    <definedName name="Excel_BuiltIn_Print_Area_9_1_1_17">#REF!</definedName>
    <definedName name="Excel_BuiltIn_Print_Area_9_1_1_17_4">#REF!</definedName>
    <definedName name="Excel_BuiltIn_Print_Area_9_1_1_4">#REF!</definedName>
    <definedName name="Excel_BuiltIn_Print_Area_9_1_14">#REF!</definedName>
    <definedName name="Excel_BuiltIn_Print_Area_9_1_14_1">#REF!</definedName>
    <definedName name="Excel_BuiltIn_Print_Area_9_1_14_1_4">#REF!</definedName>
    <definedName name="Excel_BuiltIn_Print_Area_9_1_14_14">#REF!</definedName>
    <definedName name="Excel_BuiltIn_Print_Area_9_1_14_14_4">#REF!</definedName>
    <definedName name="Excel_BuiltIn_Print_Area_9_1_14_14_6">#REF!</definedName>
    <definedName name="Excel_BuiltIn_Print_Area_9_1_14_4">#REF!</definedName>
    <definedName name="Excel_BuiltIn_Print_Area_9_1_14_6">#REF!</definedName>
    <definedName name="Excel_BuiltIn_Print_Area_9_1_16">#REF!</definedName>
    <definedName name="Excel_BuiltIn_Print_Area_9_1_16_1">#REF!</definedName>
    <definedName name="Excel_BuiltIn_Print_Area_9_1_16_1_4">#REF!</definedName>
    <definedName name="Excel_BuiltIn_Print_Area_9_1_16_14">#REF!</definedName>
    <definedName name="Excel_BuiltIn_Print_Area_9_1_16_14_4">#REF!</definedName>
    <definedName name="Excel_BuiltIn_Print_Area_9_1_16_14_6">#REF!</definedName>
    <definedName name="Excel_BuiltIn_Print_Area_9_1_16_4">#REF!</definedName>
    <definedName name="Excel_BuiltIn_Print_Area_9_1_17">#REF!</definedName>
    <definedName name="Excel_BuiltIn_Print_Area_9_1_17_4">#REF!</definedName>
    <definedName name="Excel_BuiltIn_Print_Area_9_1_4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Sheet_Title_1">"2012"</definedName>
    <definedName name="Excel_BuiltIn_Sheet_Title_2">"calculos auxiliares"</definedName>
    <definedName name="Excel_BuiltIn_Sheet_Title_3">"BAJAS"</definedName>
    <definedName name="F_">#REF!</definedName>
    <definedName name="Fact" hidden="1">{#N/A,#N/A,FALSE,"Aging Summary";#N/A,#N/A,FALSE,"Ratio Analysis";#N/A,#N/A,FALSE,"Test 120 Day Accts";#N/A,#N/A,FALSE,"Tickmarks"}</definedName>
    <definedName name="fads">#REF!</definedName>
    <definedName name="fcdesfg" hidden="1">#REF!</definedName>
    <definedName name="fecha_actual">#REF!</definedName>
    <definedName name="FechaAnualCom">#REF!</definedName>
    <definedName name="FechaBalance">#REF!</definedName>
    <definedName name="FechaComparativo">#REF!</definedName>
    <definedName name="FechaLitComp">#REF!</definedName>
    <definedName name="FechaLiteral">#REF!</definedName>
    <definedName name="FERMZN">#REF!</definedName>
    <definedName name="fermzo">#REF!</definedName>
    <definedName name="fertsj1">#REF!</definedName>
    <definedName name="fertsj2">#REF!</definedName>
    <definedName name="FERTTRN">#REF!</definedName>
    <definedName name="ff">#REF!</definedName>
    <definedName name="flkawflajlf">#REF!</definedName>
    <definedName name="FORM">#REF!</definedName>
    <definedName name="Form_TratAgua">#REF!</definedName>
    <definedName name="g" hidden="1">#REF!</definedName>
    <definedName name="G_">#REF!</definedName>
    <definedName name="GA">#REF!</definedName>
    <definedName name="gald">#REF!</definedName>
    <definedName name="GAPCS">#REF!</definedName>
    <definedName name="Gas1DEC">#REF!</definedName>
    <definedName name="GBP">#REF!</definedName>
    <definedName name="GC">#REF!</definedName>
    <definedName name="GCA">#REF!</definedName>
    <definedName name="GCC">#REF!</definedName>
    <definedName name="GCG">#REF!</definedName>
    <definedName name="GCGIR">#REF!</definedName>
    <definedName name="gcgiro">#REF!</definedName>
    <definedName name="gcgiroa">#REF!</definedName>
    <definedName name="gcgiroc">#REF!</definedName>
    <definedName name="GCMO">#REF!</definedName>
    <definedName name="GCMOA">#REF!</definedName>
    <definedName name="GCMOc">#REF!</definedName>
    <definedName name="GCMZN">#REF!</definedName>
    <definedName name="gcmzna">#REF!</definedName>
    <definedName name="gcmznb">#REF!</definedName>
    <definedName name="GCMZO">#REF!</definedName>
    <definedName name="GCS1A">#REF!</definedName>
    <definedName name="GCS1C">#REF!</definedName>
    <definedName name="GCS2A">#REF!</definedName>
    <definedName name="GCS2C">#REF!</definedName>
    <definedName name="GCSJ">#REF!</definedName>
    <definedName name="gcsja">#REF!</definedName>
    <definedName name="gcsjb">#REF!</definedName>
    <definedName name="gcsjo">#REF!</definedName>
    <definedName name="gcsjoa">#REF!</definedName>
    <definedName name="gcsjoc">#REF!</definedName>
    <definedName name="GCT">#REF!</definedName>
    <definedName name="GCTA">#REF!</definedName>
    <definedName name="GCTC">#REF!</definedName>
    <definedName name="GCTO">#REF!</definedName>
    <definedName name="GCTOa">#REF!</definedName>
    <definedName name="GCTOc">#REF!</definedName>
    <definedName name="GCTR">#REF!</definedName>
    <definedName name="gctra">#REF!</definedName>
    <definedName name="gctrb">#REF!</definedName>
    <definedName name="GCTRO">#REF!</definedName>
    <definedName name="GDG">#REF!</definedName>
    <definedName name="gg">#REF!</definedName>
    <definedName name="gggg" hidden="1">{#N/A,#N/A,FALSE,"Aging Summary";#N/A,#N/A,FALSE,"Ratio Analysis";#N/A,#N/A,FALSE,"Test 120 Day Accts";#N/A,#N/A,FALSE,"Tickmarks"}</definedName>
    <definedName name="GIRASOL">#REF!</definedName>
    <definedName name="GM">#REF!</definedName>
    <definedName name="_xlnm.Recorder">#REF!</definedName>
    <definedName name="GUARDIAN">#REF!</definedName>
    <definedName name="h">#REF!</definedName>
    <definedName name="H_">#REF!</definedName>
    <definedName name="Hea">#REF!</definedName>
    <definedName name="hh">#REF!</definedName>
    <definedName name="hi">#REF!</definedName>
    <definedName name="historicosstradcodigo">#REF!</definedName>
    <definedName name="historicostrad">#REF!</definedName>
    <definedName name="HojaMacro2">#REF!</definedName>
    <definedName name="HojaMacro3">#REF!</definedName>
    <definedName name="HojaMacro4">#REF!</definedName>
    <definedName name="hojamacro5">#REF!</definedName>
    <definedName name="hojamacro5ing">#REF!</definedName>
    <definedName name="HOLA">#REF!</definedName>
    <definedName name="I">#REF!</definedName>
    <definedName name="I_">#REF!</definedName>
    <definedName name="IBSA_AC">#REF!</definedName>
    <definedName name="IBSA_MES">#REF!</definedName>
    <definedName name="IC">#REF!</definedName>
    <definedName name="imp_PyL">#REF!</definedName>
    <definedName name="Impresión_Anexo_A">#REF!</definedName>
    <definedName name="Impresión_Anexo_E">#REF!</definedName>
    <definedName name="Impresión_Anexo_H">#REF!</definedName>
    <definedName name="Impresión_de_EEPN">#REF!</definedName>
    <definedName name="INC">#REF!</definedName>
    <definedName name="ingl">#REF!</definedName>
    <definedName name="INGMZN1">#REF!</definedName>
    <definedName name="INGMZN1B">#REF!</definedName>
    <definedName name="INGMZN2">#REF!</definedName>
    <definedName name="INGMZN2B">#REF!</definedName>
    <definedName name="INGMZN3">#REF!</definedName>
    <definedName name="INGMZN3B">#REF!</definedName>
    <definedName name="INGSJ1">#REF!</definedName>
    <definedName name="INGSJ2">#REF!</definedName>
    <definedName name="INGSJ3">#REF!</definedName>
    <definedName name="INGTR1">#REF!</definedName>
    <definedName name="INGTR2">#REF!</definedName>
    <definedName name="INGTR3">#REF!</definedName>
    <definedName name="ins">#REF!</definedName>
    <definedName name="INT">#REF!</definedName>
    <definedName name="intangcomb">#REF!</definedName>
    <definedName name="intanghold">#REF!</definedName>
    <definedName name="intangnorte">#REF!</definedName>
    <definedName name="intangsur">#REF!</definedName>
    <definedName name="INTER">#REF!</definedName>
    <definedName name="invnorte">#REF!</definedName>
    <definedName name="invsur">#REF!</definedName>
    <definedName name="IR">#REF!</definedName>
    <definedName name="IR_detalle_ac">#REF!</definedName>
    <definedName name="IR_Resumen_ac">#REF!</definedName>
    <definedName name="IR_Resumen_mes">#REF!</definedName>
    <definedName name="IRSA_AC">#REF!</definedName>
    <definedName name="IRSA_MES">#REF!</definedName>
    <definedName name="ITEM_ID">#REF!</definedName>
    <definedName name="j" hidden="1">#REF!</definedName>
    <definedName name="J_">#REF!</definedName>
    <definedName name="jj">#REF!</definedName>
    <definedName name="JLK">#REF!</definedName>
    <definedName name="junio">#REF!</definedName>
    <definedName name="K_">#REF!</definedName>
    <definedName name="Kilogramos">#REF!</definedName>
    <definedName name="L">#REF!</definedName>
    <definedName name="L_">#REF!</definedName>
    <definedName name="L_11">#REF!</definedName>
    <definedName name="L_12">#REF!</definedName>
    <definedName name="L_13">#REF!</definedName>
    <definedName name="L_14">#REF!</definedName>
    <definedName name="L_21">#REF!</definedName>
    <definedName name="L_22">#REF!</definedName>
    <definedName name="L_23">#REF!</definedName>
    <definedName name="L_24">#REF!</definedName>
    <definedName name="labgir">#REF!</definedName>
    <definedName name="LABMZN">#REF!</definedName>
    <definedName name="labmzo">#REF!</definedName>
    <definedName name="LABSJ">#REF!</definedName>
    <definedName name="labsj1">#REF!</definedName>
    <definedName name="labsj2">#REF!</definedName>
    <definedName name="LABTRN">#REF!</definedName>
    <definedName name="lim">#REF!</definedName>
    <definedName name="Liq_FPC">#REF!,#REF!,#REF!,#REF!</definedName>
    <definedName name="List_ARPopulation">#REF!</definedName>
    <definedName name="List_Curr">#REF!</definedName>
    <definedName name="List_ExpandedTesting">#REF!</definedName>
    <definedName name="List_Level_Assr">#REF!</definedName>
    <definedName name="List_LevelAssurance">#REF!</definedName>
    <definedName name="List_Number_of_Exceptions_Identified">#REF!</definedName>
    <definedName name="List_NumberTolerableExceptions">#REF!</definedName>
    <definedName name="List_Proj_Meth">#REF!</definedName>
    <definedName name="List_Samp_Sel">#REF!</definedName>
    <definedName name="List_SampleSelectionMethod">#REF!</definedName>
    <definedName name="ListaCR">#REF!</definedName>
    <definedName name="ListaMes">#REF!</definedName>
    <definedName name="lllll">#REF!</definedName>
    <definedName name="M_">#REF!</definedName>
    <definedName name="MAD">#REF!</definedName>
    <definedName name="Maintenance">#REF!</definedName>
    <definedName name="maintenanceld">#REF!</definedName>
    <definedName name="MaintenancePCS">#REF!</definedName>
    <definedName name="mari">#REF!</definedName>
    <definedName name="mayo">#REF!</definedName>
    <definedName name="Mayor_consolidado">#REF!</definedName>
    <definedName name="MedioLitro">#REF!</definedName>
    <definedName name="menorte">#REF!</definedName>
    <definedName name="Mes">#REF!</definedName>
    <definedName name="MESFCSER">#REF!</definedName>
    <definedName name="mesvtaBC">#REF!</definedName>
    <definedName name="MESVTABCPRE">#REF!</definedName>
    <definedName name="MIL">#REF!</definedName>
    <definedName name="minica">#REF!</definedName>
    <definedName name="MKT">#REF!</definedName>
    <definedName name="mktld">#REF!</definedName>
    <definedName name="MKTPCS">#REF!</definedName>
    <definedName name="mmmm">#REF!</definedName>
    <definedName name="Modificar_celdas_Anexo_A">#REF!</definedName>
    <definedName name="Monica">#REF!</definedName>
    <definedName name="movimientos">#REF!</definedName>
    <definedName name="mue">#REF!</definedName>
    <definedName name="MXP">#REF!</definedName>
    <definedName name="n">#REF!</definedName>
    <definedName name="N_">#REF!</definedName>
    <definedName name="nada">#REF!</definedName>
    <definedName name="NAVB">#REF!</definedName>
    <definedName name="Network">#REF!</definedName>
    <definedName name="networkld">#REF!</definedName>
    <definedName name="NetworkPCS">#REF!</definedName>
    <definedName name="newname">#REF!</definedName>
    <definedName name="Nota_10">#REF!</definedName>
    <definedName name="Nota_11">#REF!</definedName>
    <definedName name="Nota_8">#REF!</definedName>
    <definedName name="Nota_9">#REF!</definedName>
    <definedName name="Nota1">#REF!</definedName>
    <definedName name="Nota10">#REF!</definedName>
    <definedName name="nota108">#REF!</definedName>
    <definedName name="Nota12">#REF!</definedName>
    <definedName name="Nota13">#REF!</definedName>
    <definedName name="Nota14">#REF!</definedName>
    <definedName name="Nota15">#REF!</definedName>
    <definedName name="Nota16">#REF!</definedName>
    <definedName name="Nota17">#REF!</definedName>
    <definedName name="Nota2">#REF!</definedName>
    <definedName name="Nota3">#REF!</definedName>
    <definedName name="Nota4">#REF!</definedName>
    <definedName name="Nota5">#REF!</definedName>
    <definedName name="Nota6">#REF!</definedName>
    <definedName name="Nota7">#REF!</definedName>
    <definedName name="Nota8">#REF!</definedName>
    <definedName name="Nota9">#REF!</definedName>
    <definedName name="Notas">#REF!</definedName>
    <definedName name="NZD">#REF!</definedName>
    <definedName name="Ñ_">#REF!</definedName>
    <definedName name="O_">#REF!</definedName>
    <definedName name="OBS">#REF!</definedName>
    <definedName name="OCC">#REF!</definedName>
    <definedName name="OCNC">#REF!</definedName>
    <definedName name="Octuber">#REF!</definedName>
    <definedName name="ok" hidden="1">{#N/A,#N/A,FALSE,"Aging Summary";#N/A,#N/A,FALSE,"Ratio Analysis";#N/A,#N/A,FALSE,"Test 120 Day Accts";#N/A,#N/A,FALSE,"Tickmarks"}</definedName>
    <definedName name="OL">#REF!</definedName>
    <definedName name="oo">#REF!</definedName>
    <definedName name="OPC">#REF!</definedName>
    <definedName name="Others">#REF!</definedName>
    <definedName name="othersld">#REF!</definedName>
    <definedName name="OthersPCS">#REF!</definedName>
    <definedName name="P_">#REF!</definedName>
    <definedName name="Pallets" hidden="1">{#N/A,#N/A,FALSE,"Aging Summary";#N/A,#N/A,FALSE,"Ratio Analysis";#N/A,#N/A,FALSE,"Test 120 Day Accts";#N/A,#N/A,FALSE,"Tickmarks"}</definedName>
    <definedName name="PANEL">#REF!</definedName>
    <definedName name="PARCIALES">#REF!</definedName>
    <definedName name="pasivo">#REF!</definedName>
    <definedName name="pat">#REF!</definedName>
    <definedName name="patrimonial">#REF!</definedName>
    <definedName name="PBG">#REF!</definedName>
    <definedName name="pbgir">#REF!</definedName>
    <definedName name="PBGIRA">#REF!</definedName>
    <definedName name="PBGIRC">#REF!</definedName>
    <definedName name="PBMZ">#REF!</definedName>
    <definedName name="PBMZA">#REF!</definedName>
    <definedName name="PBMZC">#REF!</definedName>
    <definedName name="PBS">#REF!</definedName>
    <definedName name="PBS2A">#REF!</definedName>
    <definedName name="PBS2C">#REF!</definedName>
    <definedName name="PBSA">#REF!</definedName>
    <definedName name="PBSC">#REF!</definedName>
    <definedName name="PBSJ">#REF!</definedName>
    <definedName name="PBT">#REF!</definedName>
    <definedName name="PBTA">#REF!</definedName>
    <definedName name="PBTC">#REF!</definedName>
    <definedName name="PBTR">#REF!</definedName>
    <definedName name="percepyreten">#REF!</definedName>
    <definedName name="PERIOD_END">#REF!</definedName>
    <definedName name="pf">#REF!</definedName>
    <definedName name="PIR">#REF!</definedName>
    <definedName name="pisscj">#REF!</definedName>
    <definedName name="Pivot1">#REF!</definedName>
    <definedName name="PL_Actual">#REF!</definedName>
    <definedName name="PL_Anterior">#REF!</definedName>
    <definedName name="PL_Dollar_Threshold">#N/A</definedName>
    <definedName name="PL_Dollar_Threshold_10">#REF!</definedName>
    <definedName name="PL_Dollar_Threshold_11">#REF!</definedName>
    <definedName name="PL_Dollar_Threshold_4">#REF!</definedName>
    <definedName name="PL_Dollar_Threshold_7">#REF!</definedName>
    <definedName name="PL_Dollar_Threshold_9">#REF!</definedName>
    <definedName name="PL_Mov_Periodo">#REF!</definedName>
    <definedName name="PL_Percent_Threshold">#N/A</definedName>
    <definedName name="PL_Percent_Threshold_10">#REF!</definedName>
    <definedName name="PL_Percent_Threshold_11">#REF!</definedName>
    <definedName name="PL_Percent_Threshold_4">#REF!</definedName>
    <definedName name="PL_Percent_Threshold_7">#REF!</definedName>
    <definedName name="PL_Percent_Threshold_9">#REF!</definedName>
    <definedName name="Planilhas">#REF!</definedName>
    <definedName name="PLANILLA_DE_PREPARACION">#REF!</definedName>
    <definedName name="PLANILLA_DE_TRANSFERENCIA">#REF!</definedName>
    <definedName name="PLZ">#REF!</definedName>
    <definedName name="pmdll">#REF!</definedName>
    <definedName name="pmoslpcomb1">#REF!</definedName>
    <definedName name="pmoslpcomb2">#REF!</definedName>
    <definedName name="pmoslpnorte1">#REF!</definedName>
    <definedName name="pmoslpnorte2">#REF!</definedName>
    <definedName name="pmoslpsur1">#REF!</definedName>
    <definedName name="pmoslpsur2">#REF!</definedName>
    <definedName name="PMXDLL">#REF!</definedName>
    <definedName name="PN">#REF!</definedName>
    <definedName name="Pop_Sig_T">#REF!</definedName>
    <definedName name="PPC">#REF!</definedName>
    <definedName name="ppppp">#REF!</definedName>
    <definedName name="PrecioMedioLt">#REF!</definedName>
    <definedName name="PrecioUnLt">#REF!</definedName>
    <definedName name="PREPARED_BY">#REF!</definedName>
    <definedName name="PREPARED_DATE">#REF!</definedName>
    <definedName name="Pres_Res">#REF!</definedName>
    <definedName name="Presupuesto">#REF!,#REF!,#REF!,#REF!</definedName>
    <definedName name="prevnorte">#REF!</definedName>
    <definedName name="prevsur">#REF!</definedName>
    <definedName name="PRINT_AREA_MI">#REF!</definedName>
    <definedName name="PRINT_TITLES_MI">#REF!</definedName>
    <definedName name="PRIOR_DT">#REF!</definedName>
    <definedName name="Proc">#REF!</definedName>
    <definedName name="PRODUCTO">#REF!</definedName>
    <definedName name="Provisiones_y_previsiones_AdmCentra_Amort_Gastos_Diferidos">#REF!</definedName>
    <definedName name="Provisiones_y_previsiones_AdmCentra_Depreciacion_intangibles">#REF!</definedName>
    <definedName name="Provisiones_y_previsiones_AdmCentra_Depreciaciones_sin_intangibles">#REF!</definedName>
    <definedName name="Provisiones_y_previsiones_AdmFinac_Prov_CredDudoso_cobro">#REF!</definedName>
    <definedName name="Provisiones_y_previsiones_AdmFinanciera_Depreciaciones">#REF!</definedName>
    <definedName name="Provisiones_y_previsiones_AreaInsumos_Depreciaciones">#REF!</definedName>
    <definedName name="Provisiones_y_previsiones_AreaMaq_Prov_CredDudoso_cobro">#REF!</definedName>
    <definedName name="Provjuicios">#REF!</definedName>
    <definedName name="prueba">#REF!</definedName>
    <definedName name="prueba1">#REF!</definedName>
    <definedName name="PS">#REF!</definedName>
    <definedName name="pulp" hidden="1">{#N/A,#N/A,FALSE,"Aging Summary";#N/A,#N/A,FALSE,"Ratio Analysis";#N/A,#N/A,FALSE,"Test 120 Day Accts";#N/A,#N/A,FALSE,"Tickmarks"}</definedName>
    <definedName name="pulp2" hidden="1">{#N/A,#N/A,FALSE,"Aging Summary";#N/A,#N/A,FALSE,"Ratio Analysis";#N/A,#N/A,FALSE,"Test 120 Day Accts";#N/A,#N/A,FALSE,"Tickmarks"}</definedName>
    <definedName name="PY_Accounts_Receivable">#N/A</definedName>
    <definedName name="PY_Accounts_Receivable_7">#REF!</definedName>
    <definedName name="PY_Cash">#N/A</definedName>
    <definedName name="PY_Cash_7">#REF!</definedName>
    <definedName name="PY_Cost_of_Sales">#N/A</definedName>
    <definedName name="PY_Cost_of_Sales_7">#REF!</definedName>
    <definedName name="PY_Current_Liabilities">#N/A</definedName>
    <definedName name="PY_Current_Liabilities_7">#REF!</definedName>
    <definedName name="PY_Gross_Profit">#N/A</definedName>
    <definedName name="PY_Gross_Profit_7">#REF!</definedName>
    <definedName name="PY_Interest_Expense">#N/A</definedName>
    <definedName name="PY_Interest_Expense_7">#REF!</definedName>
    <definedName name="PY_Inventory">#N/A</definedName>
    <definedName name="PY_Inventory_7">#REF!</definedName>
    <definedName name="PY_LT_Debt">#N/A</definedName>
    <definedName name="PY_LT_Debt_7">#REF!</definedName>
    <definedName name="PY_NET_PROFIT">#N/A</definedName>
    <definedName name="PY_NET_PROFIT_7">#REF!</definedName>
    <definedName name="PY_Net_Revenue">#N/A</definedName>
    <definedName name="PY_Net_Revenue_7">#REF!</definedName>
    <definedName name="PY_Operating_Income">#N/A</definedName>
    <definedName name="PY_Operating_Income_7">#REF!</definedName>
    <definedName name="PY_QUICK_ASSETS">#N/A</definedName>
    <definedName name="PY_QUICK_ASSETS_7">#REF!</definedName>
    <definedName name="PY_Tangible_Net_Worth">#N/A</definedName>
    <definedName name="PY_Tangible_Net_Worth_7">#REF!</definedName>
    <definedName name="PY_TOTAL_ASSETS">#N/A</definedName>
    <definedName name="PY_TOTAL_ASSETS_7">#REF!</definedName>
    <definedName name="PY_TOTAL_CURR_ASSETS">#N/A</definedName>
    <definedName name="PY_TOTAL_CURR_ASSETS_7">#REF!</definedName>
    <definedName name="PY_TOTAL_DEBT">#N/A</definedName>
    <definedName name="PY_TOTAL_DEBT_7">#REF!</definedName>
    <definedName name="PY_TOTAL_EQUITY">#N/A</definedName>
    <definedName name="PY_TOTAL_EQUITY_7">#REF!</definedName>
    <definedName name="PY2_Accounts_Receivable">#N/A</definedName>
    <definedName name="PY2_Accounts_Receivable_7">#REF!</definedName>
    <definedName name="PY2_Cash">#N/A</definedName>
    <definedName name="PY2_Cash_7">#REF!</definedName>
    <definedName name="PY2_Current_Liabilities">#N/A</definedName>
    <definedName name="PY2_Current_Liabilities_7">#REF!</definedName>
    <definedName name="PY2_Gross_Profit">#N/A</definedName>
    <definedName name="PY2_Gross_Profit_7">#REF!</definedName>
    <definedName name="PY2_Interest_Expense">#N/A</definedName>
    <definedName name="PY2_Interest_Expense_7">#REF!</definedName>
    <definedName name="PY2_Inventory">#N/A</definedName>
    <definedName name="PY2_Inventory_7">#REF!</definedName>
    <definedName name="PY2_LT_Debt">#N/A</definedName>
    <definedName name="PY2_LT_Debt_7">#REF!</definedName>
    <definedName name="PY2_NET_PROFIT">#N/A</definedName>
    <definedName name="PY2_NET_PROFIT_7">#REF!</definedName>
    <definedName name="PY2_Net_Revenue">#N/A</definedName>
    <definedName name="PY2_Net_Revenue_7">#REF!</definedName>
    <definedName name="PY2_Operating_Income">#N/A</definedName>
    <definedName name="PY2_Operating_Income_7">#REF!</definedName>
    <definedName name="PY2_QUICK_ASSETS">#N/A</definedName>
    <definedName name="PY2_QUICK_ASSETS_7">#REF!</definedName>
    <definedName name="PY2_Tangible_Net_Worth">#N/A</definedName>
    <definedName name="PY2_Tangible_Net_Worth_7">#REF!</definedName>
    <definedName name="PY2_TOTAL_ASSETS">#N/A</definedName>
    <definedName name="PY2_TOTAL_ASSETS_7">#REF!</definedName>
    <definedName name="PY2_TOTAL_CURR_ASSETS">#N/A</definedName>
    <definedName name="PY2_TOTAL_CURR_ASSETS_7">#REF!</definedName>
    <definedName name="PY2_TOTAL_DEBT">#N/A</definedName>
    <definedName name="PY2_TOTAL_DEBT_7">#REF!</definedName>
    <definedName name="PY2_TOTAL_EQUITY">#N/A</definedName>
    <definedName name="PY2_TOTAL_EQUITY_7">#REF!</definedName>
    <definedName name="Q_">#REF!</definedName>
    <definedName name="Q_ConsTratAgua">#REF!</definedName>
    <definedName name="QWE">#REF!</definedName>
    <definedName name="R_">#REF!</definedName>
    <definedName name="RANGO">#REF!</definedName>
    <definedName name="RANGO1">#REF!</definedName>
    <definedName name="RateINR">#REF!</definedName>
    <definedName name="RateRMB">#REF!</definedName>
    <definedName name="Ratios">#REF!</definedName>
    <definedName name="rawdata">#REF!</definedName>
    <definedName name="rawdata2">#REF!</definedName>
    <definedName name="rdos">#REF!</definedName>
    <definedName name="RENDMAXTR">#REF!</definedName>
    <definedName name="RENDMEDTR">#REF!</definedName>
    <definedName name="RENDMINTR">#REF!</definedName>
    <definedName name="RENT">#REF!</definedName>
    <definedName name="RENT1">#REF!</definedName>
    <definedName name="RENT2">#REF!</definedName>
    <definedName name="RENTAL">#REF!</definedName>
    <definedName name="RENTAL1">#REF!</definedName>
    <definedName name="Rentas">#REF!</definedName>
    <definedName name="RENTG">#REF!</definedName>
    <definedName name="RENTS1">#REF!</definedName>
    <definedName name="RENTS2">#REF!</definedName>
    <definedName name="RENTT">#REF!</definedName>
    <definedName name="rep">#REF!</definedName>
    <definedName name="Reporting_unit">#REF!</definedName>
    <definedName name="RES">#REF!</definedName>
    <definedName name="rescoring">#REF!</definedName>
    <definedName name="Resumen">#REF!</definedName>
    <definedName name="rf">#REF!</definedName>
    <definedName name="RFYPT">#REF!</definedName>
    <definedName name="RFYPTP">#REF!</definedName>
    <definedName name="RIV">#REF!</definedName>
    <definedName name="riw">#REF!</definedName>
    <definedName name="RO">#REF!</definedName>
    <definedName name="rop">#REF!</definedName>
    <definedName name="RPTH">#REF!</definedName>
    <definedName name="rr">#REF!</definedName>
    <definedName name="RU_BS">#REF!</definedName>
    <definedName name="RU_Capex">#REF!</definedName>
    <definedName name="RU_CC">#REF!</definedName>
    <definedName name="RU_exp">#REF!</definedName>
    <definedName name="RU_HC">#REF!</definedName>
    <definedName name="RU_productionOH">#REF!</definedName>
    <definedName name="RU_Summary">#REF!</definedName>
    <definedName name="rubro">#REF!</definedName>
    <definedName name="RUL">#REF!</definedName>
    <definedName name="RYCS">#REF!</definedName>
    <definedName name="S">#REF!</definedName>
    <definedName name="S_">#REF!</definedName>
    <definedName name="S_4">#REF!</definedName>
    <definedName name="S_6">#REF!</definedName>
    <definedName name="Saída">#REF!</definedName>
    <definedName name="Saldo_s_Contabilidad_IVA">#REF!</definedName>
    <definedName name="SALDOS">#REF!</definedName>
    <definedName name="Sales">#REF!</definedName>
    <definedName name="salesld">#REF!</definedName>
    <definedName name="SalesPCS">#REF!</definedName>
    <definedName name="Samp_TM_Exp_Diff">#REF!</definedName>
    <definedName name="SAPBEXdnldView" hidden="1">"DBJMIBUR0KWE08YKHT0YI34KK"</definedName>
    <definedName name="SAPBEXrevision" hidden="1">1</definedName>
    <definedName name="SAPBEXsysID" hidden="1">"BIP"</definedName>
    <definedName name="SAPBEXwbID" hidden="1">"3U16OMUMTU9HM0TLQGVBWF8H2"</definedName>
    <definedName name="SAR">#REF!</definedName>
    <definedName name="sbasor">#REF!</definedName>
    <definedName name="sbox">#REF!</definedName>
    <definedName name="SCJ">#REF!</definedName>
    <definedName name="SDF">#REF!</definedName>
    <definedName name="sdfa" hidden="1">{#N/A,#N/A,FALSE,"Aging Summary";#N/A,#N/A,FALSE,"Ratio Analysis";#N/A,#N/A,FALSE,"Test 120 Day Accts";#N/A,#N/A,FALSE,"Tickmarks"}</definedName>
    <definedName name="sdfadadf">#REF!</definedName>
    <definedName name="SDS" hidden="1">#REF!</definedName>
    <definedName name="sectores">#REF!</definedName>
    <definedName name="seg" hidden="1">{#N/A,#N/A,FALSE,"Aging Summary";#N/A,#N/A,FALSE,"Ratio Analysis";#N/A,#N/A,FALSE,"Test 120 Day Accts";#N/A,#N/A,FALSE,"Tickmarks"}</definedName>
    <definedName name="SegmentaciónDeDatos_Concepto">#N/A</definedName>
    <definedName name="Seguros" hidden="1">{#N/A,#N/A,FALSE,"Aging Summary";#N/A,#N/A,FALSE,"Ratio Analysis";#N/A,#N/A,FALSE,"Test 120 Day Accts";#N/A,#N/A,FALSE,"Tickmarks"}</definedName>
    <definedName name="semgir">#REF!</definedName>
    <definedName name="SEMMZN">#REF!</definedName>
    <definedName name="SEMSJ">#REF!</definedName>
    <definedName name="semsj1">#REF!</definedName>
    <definedName name="semsj2">#REF!</definedName>
    <definedName name="SEMTRN">#REF!</definedName>
    <definedName name="set">#REF!</definedName>
    <definedName name="setie">#REF!</definedName>
    <definedName name="setiembre15">#REF!</definedName>
    <definedName name="SGD">#REF!</definedName>
    <definedName name="sljñkf">#REF!</definedName>
    <definedName name="Soergo">#REF!</definedName>
    <definedName name="Software_Options">#REF!</definedName>
    <definedName name="SOJA">#REF!</definedName>
    <definedName name="soja1">#REF!</definedName>
    <definedName name="sss">#REF!</definedName>
    <definedName name="SSSSS">#REF!</definedName>
    <definedName name="STAFE">#REF!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f">#REF!</definedName>
    <definedName name="Strat_T_It">#REF!</definedName>
    <definedName name="Strat_T_T">#REF!</definedName>
    <definedName name="strMonth">#REF!</definedName>
    <definedName name="strMonthLng">#REF!</definedName>
    <definedName name="SUBPLATFORM">#REF!</definedName>
    <definedName name="SUI">#REF!</definedName>
    <definedName name="SUIP">#REF!</definedName>
    <definedName name="summary">#REF!</definedName>
    <definedName name="summary2">#REF!</definedName>
    <definedName name="T_">#REF!</definedName>
    <definedName name="T_Diferencias">#REF!</definedName>
    <definedName name="tabla">#REF!</definedName>
    <definedName name="tablaconorigen">#REF!</definedName>
    <definedName name="TbPy530057">#N/A</definedName>
    <definedName name="TbPy530057_10">#REF!</definedName>
    <definedName name="TbPy530057_11">#REF!</definedName>
    <definedName name="TbPy530057_4">#REF!</definedName>
    <definedName name="TbPy530057_6">#REF!</definedName>
    <definedName name="TbPy530057_7">#REF!</definedName>
    <definedName name="TbPy530057_9">#REF!</definedName>
    <definedName name="TbPy530159">#N/A</definedName>
    <definedName name="TbPy530159_10">#REF!</definedName>
    <definedName name="TbPy530159_11">#REF!</definedName>
    <definedName name="TbPy530159_4">#REF!</definedName>
    <definedName name="TbPy530159_7">#REF!</definedName>
    <definedName name="TbPy530159_9">#REF!</definedName>
    <definedName name="tc">#REF!</definedName>
    <definedName name="TC1DEC">#REF!</definedName>
    <definedName name="TC1FCP">#REF!</definedName>
    <definedName name="TC1FOR">#REF!</definedName>
    <definedName name="TC1ÑEM">#REF!</definedName>
    <definedName name="TC2FCP">#REF!</definedName>
    <definedName name="TC2FOR">#REF!</definedName>
    <definedName name="TC2ÑEM">#REF!</definedName>
    <definedName name="TC3FCP">#REF!</definedName>
    <definedName name="TC3FOR">#REF!</definedName>
    <definedName name="TC3ÑEM">#REF!</definedName>
    <definedName name="TC4DEC">#REF!</definedName>
    <definedName name="TC4FCP">#REF!</definedName>
    <definedName name="TC4FOR">#REF!</definedName>
    <definedName name="TC4ÑEM">#REF!</definedName>
    <definedName name="TD">#REF!</definedName>
    <definedName name="Tech">#REF!</definedName>
    <definedName name="techld">#REF!</definedName>
    <definedName name="TechPCS">#REF!</definedName>
    <definedName name="test">#REF!</definedName>
    <definedName name="Test_Targ">#REF!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3">#REF!</definedName>
    <definedName name="TEST4">#REF!</definedName>
    <definedName name="TEST5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7">#REF!</definedName>
    <definedName name="TEST8">#REF!</definedName>
    <definedName name="TEST9">#REF!</definedName>
    <definedName name="TESTHKEY">#REF!</definedName>
    <definedName name="TESTKEYES">#REF!</definedName>
    <definedName name="TESTKEYS">#REF!</definedName>
    <definedName name="TESTVKEY">#REF!</definedName>
    <definedName name="TextRefCopy1">#REF!</definedName>
    <definedName name="TextRefCopy2">#REF!</definedName>
    <definedName name="TextRefCopy3">#N/A</definedName>
    <definedName name="TextRefCopy3_10">#REF!</definedName>
    <definedName name="TextRefCopy3_11">#REF!</definedName>
    <definedName name="TextRefCopy3_4">#REF!</definedName>
    <definedName name="TextRefCopy3_7">#REF!</definedName>
    <definedName name="TextRefCopy3_9">#REF!</definedName>
    <definedName name="TextRefCopy34">#REF!</definedName>
    <definedName name="TextRefCopy4">#N/A</definedName>
    <definedName name="TextRefCopy4_7">#REF!</definedName>
    <definedName name="TextRefCopy5">#REF!</definedName>
    <definedName name="TextRefCopy6">#REF!</definedName>
    <definedName name="TextRefCopyRangeCount" hidden="1">3</definedName>
    <definedName name="thm">#REF!</definedName>
    <definedName name="thp">#REF!</definedName>
    <definedName name="Tipo_Agua">#REF!</definedName>
    <definedName name="tipo1">#REF!</definedName>
    <definedName name="tipo2">#REF!</definedName>
    <definedName name="tipo3">#REF!</definedName>
    <definedName name="_xlnm.Print_Titles" localSheetId="0">AnexoI!$1:$5</definedName>
    <definedName name="TPy530231_10">#REF!</definedName>
    <definedName name="TPy530231_11">#REF!</definedName>
    <definedName name="TPy530231_9">#REF!</definedName>
    <definedName name="Transparencia">#REF!</definedName>
    <definedName name="TRAT_AGUA">#REF!</definedName>
    <definedName name="trigo">#REF!</definedName>
    <definedName name="TtlCdtR">#REF!</definedName>
    <definedName name="TtlFA">#REF!</definedName>
    <definedName name="TtlMktR">#REF!</definedName>
    <definedName name="TtlWC">#REF!</definedName>
    <definedName name="TTTTTTTTTTTTTTTTTTTTTT">#REF!</definedName>
    <definedName name="TWD">#REF!</definedName>
    <definedName name="U_">#REF!</definedName>
    <definedName name="UnLitro">#REF!</definedName>
    <definedName name="unnegocio">#REF!</definedName>
    <definedName name="USD">#REF!</definedName>
    <definedName name="usdeur">#REF!</definedName>
    <definedName name="Utilizacion">#REF!</definedName>
    <definedName name="v" hidden="1">{#N/A,#N/A,FALSE,"Aging Summary";#N/A,#N/A,FALSE,"Ratio Analysis";#N/A,#N/A,FALSE,"Test 120 Day Accts";#N/A,#N/A,FALSE,"Tickmarks"}</definedName>
    <definedName name="V_">#REF!</definedName>
    <definedName name="valeria" hidden="1">{#N/A,#N/A,FALSE,"Aging Summary";#N/A,#N/A,FALSE,"Ratio Analysis";#N/A,#N/A,FALSE,"Test 120 Day Accts";#N/A,#N/A,FALSE,"Tickmarks"}</definedName>
    <definedName name="Valuación">#REF!</definedName>
    <definedName name="vencimientos">#REF!</definedName>
    <definedName name="ventas">#REF!</definedName>
    <definedName name="vjhhhhhh">#REF!</definedName>
    <definedName name="vpphold">#REF!</definedName>
    <definedName name="VTO">#REF!</definedName>
    <definedName name="vtoañoc">#REF!</definedName>
    <definedName name="vtoañon">#REF!</definedName>
    <definedName name="vtoaños">#REF!</definedName>
    <definedName name="vtoshold1">#REF!</definedName>
    <definedName name="vtoshold2">#REF!</definedName>
    <definedName name="VTOSN">#REF!</definedName>
    <definedName name="vvv" hidden="1">#REF!</definedName>
    <definedName name="w">#REF!</definedName>
    <definedName name="W_">#REF!</definedName>
    <definedName name="watts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sq">#REF!</definedName>
    <definedName name="www">#REF!</definedName>
    <definedName name="x">#N/A</definedName>
    <definedName name="X_">#REF!</definedName>
    <definedName name="XREF_COLUMN_1" hidden="1">#REF!</definedName>
    <definedName name="XREF_COLUMN_1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1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4" hidden="1">#REF!</definedName>
    <definedName name="XRefCopy14Row" hidden="1">#REF!</definedName>
    <definedName name="XRefCopy15" hidden="1">#REF!</definedName>
    <definedName name="XRefCopy18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1</definedName>
    <definedName name="XRefPaste1" hidden="1">#REF!</definedName>
    <definedName name="XRefPaste10Row" hidden="1">#REF!</definedName>
    <definedName name="XRefPaste11" hidden="1">#REF!</definedName>
    <definedName name="XRefPaste11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6" hidden="1">#REF!</definedName>
    <definedName name="XRefPaste6Row" hidden="1">#REF!</definedName>
    <definedName name="XRefPaste8Row" hidden="1">#REF!</definedName>
    <definedName name="XRefPaste9Row" hidden="1">#REF!</definedName>
    <definedName name="XRefPasteRangeCount" hidden="1">11</definedName>
    <definedName name="XSHOP1">#REF!</definedName>
    <definedName name="XSHOP2">#REF!</definedName>
    <definedName name="XSHOP3">#REF!</definedName>
    <definedName name="XSHOP4">#REF!</definedName>
    <definedName name="XSHOP5">#REF!</definedName>
    <definedName name="XSHOP6">#REF!</definedName>
    <definedName name="XSHOP7">#REF!</definedName>
    <definedName name="XSHOP8">#REF!</definedName>
    <definedName name="xx">#REF!</definedName>
    <definedName name="XXX" hidden="1">#REF!</definedName>
    <definedName name="XXXX">#REF!</definedName>
    <definedName name="Y_">#REF!</definedName>
    <definedName name="YTD_ACT">#REF!</definedName>
    <definedName name="YTD_DT">#REF!</definedName>
    <definedName name="yyy" hidden="1">#REF!</definedName>
    <definedName name="z">#REF!</definedName>
    <definedName name="Z_27A3FBBA_C15C_4D9E_A68D_ECFBD8ECB111_.wvu.FilterData" localSheetId="0" hidden="1">AnexoI!$A$6:$I$207</definedName>
    <definedName name="Z_39EBFC59_1715_4C75_BC48_88ACF2E7CA00_.wvu.FilterData" localSheetId="0" hidden="1">AnexoI!$A$6:$I$207</definedName>
    <definedName name="Z_3AF31BBC_4B36_448E_B08D_B4A6E7D7DB0B_.wvu.FilterData" localSheetId="0" hidden="1">AnexoI!$A$6:$I$207</definedName>
    <definedName name="Z_40F1E443_0735_4EAF_9951_E78F69C92D63_.wvu.FilterData" localSheetId="0" hidden="1">AnexoI!$A$6:$I$207</definedName>
    <definedName name="Z_4797CE03_0670_4B21_A2B8_2EBE5AB9A3D1_.wvu.FilterData" localSheetId="1" hidden="1">'Anexo II'!$A$6:$M$163</definedName>
    <definedName name="Z_4797CE03_0670_4B21_A2B8_2EBE5AB9A3D1_.wvu.FilterData" localSheetId="0" hidden="1">AnexoI!$A$6:$I$207</definedName>
    <definedName name="Z_4797CE03_0670_4B21_A2B8_2EBE5AB9A3D1_.wvu.PrintArea" localSheetId="1" hidden="1">'Anexo II'!$A$1:$M$163</definedName>
    <definedName name="Z_4797CE03_0670_4B21_A2B8_2EBE5AB9A3D1_.wvu.PrintArea" localSheetId="0" hidden="1">AnexoI!$A$1:$I$207</definedName>
    <definedName name="Z_4797CE03_0670_4B21_A2B8_2EBE5AB9A3D1_.wvu.PrintTitles" localSheetId="0" hidden="1">AnexoI!$1:$5</definedName>
    <definedName name="Z_5C564C08_7CE7_402E_9A5F_AE123FDC64AF_.wvu.FilterData" localSheetId="1" hidden="1">'Anexo II'!$A$6:$M$163</definedName>
    <definedName name="Z_5C564C08_7CE7_402E_9A5F_AE123FDC64AF_.wvu.FilterData" localSheetId="0" hidden="1">AnexoI!$A$6:$I$207</definedName>
    <definedName name="Z_6685C7D7_B3BB_4250_A29F_5DE976228822_.wvu.FilterData" localSheetId="0" hidden="1">AnexoI!$A$6:$H$108</definedName>
    <definedName name="Z_6F6A0287_74FD_43E6_8CC0_C9E84606CBD9_.wvu.FilterData" localSheetId="0" hidden="1">AnexoI!$A$6:$H$108</definedName>
    <definedName name="Z_869F46ED_B00E_409E_9E7C_19CCD452E0CD_.wvu.FilterData" localSheetId="1" hidden="1">'Anexo II'!$A$6:$M$163</definedName>
    <definedName name="Z_869F46ED_B00E_409E_9E7C_19CCD452E0CD_.wvu.FilterData" localSheetId="0" hidden="1">AnexoI!$A$6:$I$207</definedName>
    <definedName name="Z_869F46ED_B00E_409E_9E7C_19CCD452E0CD_.wvu.PrintArea" localSheetId="1" hidden="1">'Anexo II'!$A$1:$M$163</definedName>
    <definedName name="Z_869F46ED_B00E_409E_9E7C_19CCD452E0CD_.wvu.PrintArea" localSheetId="0" hidden="1">AnexoI!$A$1:$I$207</definedName>
    <definedName name="Z_869F46ED_B00E_409E_9E7C_19CCD452E0CD_.wvu.PrintTitles" localSheetId="0" hidden="1">AnexoI!$1:$5</definedName>
    <definedName name="Z_8DE3092E_43D9_4A24_850A_CC1BDB4B0CB4_.wvu.FilterData" localSheetId="0" hidden="1">AnexoI!$A$6:$I$207</definedName>
    <definedName name="Z_9DB478A1_50BD_40EA_B4AD_02B7F3889753_.wvu.FilterData" localSheetId="0" hidden="1">AnexoI!$A$6:$I$207</definedName>
    <definedName name="Z_CC8058D4_0F83_4F20_AA52_946E375E7D90_.wvu.FilterData" localSheetId="0" hidden="1">AnexoI!$A$6:$I$207</definedName>
    <definedName name="Z_D3F5FAE4_2DDC_4565_804A_7B46CB4F5AE8_.wvu.FilterData" localSheetId="0" hidden="1">AnexoI!$A$6:$I$207</definedName>
    <definedName name="Z_DF28D045_B814_4350_8693_9BF0CE6E73B9_.wvu.FilterData" localSheetId="0" hidden="1">AnexoI!$A$6:$I$207</definedName>
    <definedName name="Z_E43D254C_A4C0_4927_B0E4_68D3DB4A3E3A_.wvu.FilterData" localSheetId="0" hidden="1">AnexoI!$A$6:$I$207</definedName>
    <definedName name="Z_EE158877_6146_47AF_B3F3_3696F3585E82_.wvu.FilterData" localSheetId="1" hidden="1">'Anexo II'!$A$6:$M$99</definedName>
    <definedName name="Z_EE158877_6146_47AF_B3F3_3696F3585E82_.wvu.FilterData" localSheetId="0" hidden="1">AnexoI!$A$6:$H$108</definedName>
    <definedName name="Z_EE158877_6146_47AF_B3F3_3696F3585E82_.wvu.PrintArea" localSheetId="1" hidden="1">'Anexo II'!$A$1:$L$163</definedName>
    <definedName name="Z_EE158877_6146_47AF_B3F3_3696F3585E82_.wvu.PrintArea" localSheetId="0" hidden="1">AnexoI!$A$1:$I$207</definedName>
    <definedName name="Z_EE158877_6146_47AF_B3F3_3696F3585E82_.wvu.Rows" localSheetId="1" hidden="1">'Anexo II'!#REF!</definedName>
    <definedName name="ZA_">#REF!</definedName>
    <definedName name="ZB_">#REF!</definedName>
    <definedName name="ZC_">#REF!</definedName>
    <definedName name="ZD_">#REF!</definedName>
    <definedName name="ZE_">#REF!</definedName>
    <definedName name="ZF_">#REF!</definedName>
    <definedName name="ZG_">#REF!</definedName>
    <definedName name="ZH_">#REF!</definedName>
    <definedName name="ZI_">#REF!</definedName>
    <definedName name="ZK_">#REF!</definedName>
    <definedName name="ZL_">#REF!</definedName>
    <definedName name="ZM_">#REF!</definedName>
    <definedName name="zpifa">#REF!</definedName>
    <definedName name="zqet">#REF!</definedName>
    <definedName name="ZZ4_4">#REF!</definedName>
    <definedName name="ZZ4_6">#REF!</definedName>
    <definedName name="z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8" i="1" l="1"/>
  <c r="H189" i="1"/>
  <c r="H187" i="1"/>
  <c r="G127" i="3" l="1"/>
  <c r="H127" i="3"/>
  <c r="I127" i="3"/>
  <c r="L127" i="3"/>
  <c r="G128" i="3"/>
  <c r="H128" i="3"/>
  <c r="I128" i="3"/>
  <c r="L128" i="3"/>
  <c r="G129" i="3"/>
  <c r="H129" i="3"/>
  <c r="I129" i="3"/>
  <c r="J129" i="3"/>
  <c r="L129" i="3"/>
  <c r="G130" i="3"/>
  <c r="H130" i="3"/>
  <c r="I130" i="3"/>
  <c r="L130" i="3"/>
  <c r="G131" i="3"/>
  <c r="H131" i="3"/>
  <c r="I131" i="3"/>
  <c r="L131" i="3"/>
  <c r="G132" i="3"/>
  <c r="H132" i="3"/>
  <c r="I132" i="3"/>
  <c r="L132" i="3"/>
  <c r="G133" i="3"/>
  <c r="H133" i="3"/>
  <c r="I133" i="3"/>
  <c r="J133" i="3" s="1"/>
  <c r="L133" i="3"/>
  <c r="G134" i="3"/>
  <c r="H134" i="3"/>
  <c r="I134" i="3"/>
  <c r="L134" i="3"/>
  <c r="J134" i="3" l="1"/>
  <c r="J132" i="3"/>
  <c r="J131" i="3"/>
  <c r="J130" i="3"/>
  <c r="J128" i="3"/>
  <c r="J127" i="3"/>
  <c r="G113" i="3"/>
  <c r="H113" i="3"/>
  <c r="I113" i="3"/>
  <c r="L113" i="3"/>
  <c r="G114" i="3"/>
  <c r="H114" i="3"/>
  <c r="I114" i="3"/>
  <c r="L114" i="3"/>
  <c r="G115" i="3"/>
  <c r="H115" i="3"/>
  <c r="I115" i="3"/>
  <c r="L115" i="3"/>
  <c r="G116" i="3"/>
  <c r="H116" i="3"/>
  <c r="I116" i="3"/>
  <c r="L116" i="3"/>
  <c r="G117" i="3"/>
  <c r="H117" i="3"/>
  <c r="I117" i="3"/>
  <c r="L117" i="3"/>
  <c r="G118" i="3"/>
  <c r="H118" i="3"/>
  <c r="I118" i="3"/>
  <c r="L118" i="3"/>
  <c r="G119" i="3"/>
  <c r="H119" i="3"/>
  <c r="I119" i="3"/>
  <c r="L119" i="3"/>
  <c r="L104" i="3"/>
  <c r="L105" i="3"/>
  <c r="L103" i="3"/>
  <c r="G104" i="3"/>
  <c r="H104" i="3"/>
  <c r="I104" i="3"/>
  <c r="G105" i="3"/>
  <c r="H105" i="3"/>
  <c r="I105" i="3"/>
  <c r="J114" i="3" l="1"/>
  <c r="J118" i="3"/>
  <c r="J116" i="3"/>
  <c r="J105" i="3"/>
  <c r="J117" i="3"/>
  <c r="J115" i="3"/>
  <c r="J119" i="3"/>
  <c r="J113" i="3"/>
  <c r="J104" i="3"/>
  <c r="F71" i="3"/>
  <c r="E71" i="3"/>
  <c r="L69" i="3"/>
  <c r="I69" i="3"/>
  <c r="I71" i="3" s="1"/>
  <c r="H69" i="3"/>
  <c r="G69" i="3"/>
  <c r="G71" i="3" s="1"/>
  <c r="J69" i="3" l="1"/>
  <c r="J71" i="3" s="1"/>
  <c r="H71" i="3"/>
  <c r="G78" i="3"/>
  <c r="H78" i="3"/>
  <c r="I78" i="3"/>
  <c r="L78" i="3"/>
  <c r="G79" i="3"/>
  <c r="H79" i="3"/>
  <c r="I79" i="3"/>
  <c r="L79" i="3"/>
  <c r="G80" i="3"/>
  <c r="H80" i="3"/>
  <c r="I80" i="3"/>
  <c r="L80" i="3"/>
  <c r="G81" i="3"/>
  <c r="H81" i="3"/>
  <c r="I81" i="3"/>
  <c r="L81" i="3"/>
  <c r="G82" i="3"/>
  <c r="H82" i="3"/>
  <c r="I82" i="3"/>
  <c r="L82" i="3"/>
  <c r="G83" i="3"/>
  <c r="H83" i="3"/>
  <c r="I83" i="3"/>
  <c r="L83" i="3"/>
  <c r="G60" i="3"/>
  <c r="H60" i="3"/>
  <c r="I60" i="3"/>
  <c r="L60" i="3"/>
  <c r="G61" i="3"/>
  <c r="H61" i="3"/>
  <c r="I61" i="3"/>
  <c r="L61" i="3"/>
  <c r="J79" i="3" l="1"/>
  <c r="J81" i="3"/>
  <c r="J83" i="3"/>
  <c r="J61" i="3"/>
  <c r="J78" i="3"/>
  <c r="J82" i="3"/>
  <c r="J80" i="3"/>
  <c r="J60" i="3"/>
  <c r="E46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G29" i="3"/>
  <c r="H29" i="3"/>
  <c r="I29" i="3"/>
  <c r="G30" i="3"/>
  <c r="H30" i="3"/>
  <c r="I30" i="3"/>
  <c r="G31" i="3"/>
  <c r="H31" i="3"/>
  <c r="I31" i="3"/>
  <c r="G32" i="3"/>
  <c r="H32" i="3"/>
  <c r="I32" i="3"/>
  <c r="G33" i="3"/>
  <c r="H33" i="3"/>
  <c r="I33" i="3"/>
  <c r="G34" i="3"/>
  <c r="H34" i="3"/>
  <c r="I34" i="3"/>
  <c r="G35" i="3"/>
  <c r="H35" i="3"/>
  <c r="I35" i="3"/>
  <c r="G36" i="3"/>
  <c r="H36" i="3"/>
  <c r="I36" i="3"/>
  <c r="G37" i="3"/>
  <c r="H37" i="3"/>
  <c r="I37" i="3"/>
  <c r="G38" i="3"/>
  <c r="H38" i="3"/>
  <c r="I38" i="3"/>
  <c r="G39" i="3"/>
  <c r="H39" i="3"/>
  <c r="I39" i="3"/>
  <c r="G40" i="3"/>
  <c r="H40" i="3"/>
  <c r="I40" i="3"/>
  <c r="G41" i="3"/>
  <c r="H41" i="3"/>
  <c r="I41" i="3"/>
  <c r="G42" i="3"/>
  <c r="H42" i="3"/>
  <c r="I42" i="3"/>
  <c r="G43" i="3"/>
  <c r="H43" i="3"/>
  <c r="I43" i="3"/>
  <c r="G44" i="3"/>
  <c r="H44" i="3"/>
  <c r="I44" i="3"/>
  <c r="H15" i="3"/>
  <c r="I15" i="3"/>
  <c r="L15" i="3"/>
  <c r="G15" i="3"/>
  <c r="L156" i="3"/>
  <c r="L149" i="3"/>
  <c r="L148" i="3"/>
  <c r="L141" i="3"/>
  <c r="L126" i="3"/>
  <c r="L112" i="3"/>
  <c r="L91" i="3"/>
  <c r="L87" i="3"/>
  <c r="L77" i="3"/>
  <c r="L73" i="3"/>
  <c r="L65" i="3"/>
  <c r="L59" i="3"/>
  <c r="L49" i="3"/>
  <c r="L50" i="3"/>
  <c r="L51" i="3"/>
  <c r="L52" i="3"/>
  <c r="L53" i="3"/>
  <c r="L54" i="3"/>
  <c r="L48" i="3"/>
  <c r="L28" i="3"/>
  <c r="L24" i="3"/>
  <c r="L23" i="3"/>
  <c r="L19" i="3"/>
  <c r="L13" i="3"/>
  <c r="L14" i="3"/>
  <c r="L12" i="3"/>
  <c r="L8" i="3"/>
  <c r="J43" i="3" l="1"/>
  <c r="J32" i="3"/>
  <c r="J42" i="3"/>
  <c r="J39" i="3"/>
  <c r="J37" i="3"/>
  <c r="J36" i="3"/>
  <c r="J40" i="3"/>
  <c r="J15" i="3"/>
  <c r="J30" i="3"/>
  <c r="J41" i="3"/>
  <c r="J34" i="3"/>
  <c r="J29" i="3"/>
  <c r="J33" i="3"/>
  <c r="J35" i="3"/>
  <c r="J44" i="3"/>
  <c r="J38" i="3"/>
  <c r="J31" i="3"/>
  <c r="F150" i="1" l="1"/>
  <c r="G53" i="3"/>
  <c r="H12" i="3"/>
  <c r="G73" i="3" l="1"/>
  <c r="G75" i="3" s="1"/>
  <c r="H73" i="3"/>
  <c r="H75" i="3" s="1"/>
  <c r="I73" i="3"/>
  <c r="I75" i="3" s="1"/>
  <c r="E75" i="3"/>
  <c r="F75" i="3"/>
  <c r="F85" i="3"/>
  <c r="E85" i="3"/>
  <c r="I77" i="3"/>
  <c r="I85" i="3" s="1"/>
  <c r="H77" i="3"/>
  <c r="H85" i="3" s="1"/>
  <c r="G77" i="3"/>
  <c r="G85" i="3" s="1"/>
  <c r="I59" i="3"/>
  <c r="F67" i="3"/>
  <c r="E67" i="3"/>
  <c r="H59" i="3"/>
  <c r="I149" i="3"/>
  <c r="H149" i="3"/>
  <c r="G149" i="3"/>
  <c r="I148" i="3"/>
  <c r="H148" i="3"/>
  <c r="G148" i="3"/>
  <c r="I103" i="3"/>
  <c r="H103" i="3"/>
  <c r="G103" i="3"/>
  <c r="I14" i="3"/>
  <c r="H14" i="3"/>
  <c r="G14" i="3"/>
  <c r="I13" i="3"/>
  <c r="H13" i="3"/>
  <c r="G13" i="3"/>
  <c r="J148" i="3" l="1"/>
  <c r="J73" i="3"/>
  <c r="J75" i="3" s="1"/>
  <c r="J13" i="3"/>
  <c r="J103" i="3"/>
  <c r="J149" i="3"/>
  <c r="J77" i="3"/>
  <c r="J85" i="3" s="1"/>
  <c r="J14" i="3"/>
  <c r="H190" i="1" l="1"/>
  <c r="H191" i="1" s="1"/>
  <c r="G201" i="1" l="1"/>
  <c r="G204" i="1" l="1"/>
  <c r="G205" i="1" s="1"/>
  <c r="G190" i="1"/>
  <c r="G191" i="1" s="1"/>
  <c r="G193" i="1" l="1"/>
  <c r="G195" i="1" s="1"/>
  <c r="F151" i="1"/>
  <c r="F135" i="1"/>
  <c r="F153" i="1" l="1"/>
  <c r="F155" i="1" s="1"/>
  <c r="F143" i="3"/>
  <c r="E143" i="3"/>
  <c r="I156" i="3" l="1"/>
  <c r="H156" i="3"/>
  <c r="G156" i="3"/>
  <c r="G141" i="3"/>
  <c r="H141" i="3"/>
  <c r="I141" i="3"/>
  <c r="I126" i="3"/>
  <c r="H126" i="3"/>
  <c r="G126" i="3"/>
  <c r="I112" i="3"/>
  <c r="H112" i="3"/>
  <c r="G112" i="3"/>
  <c r="I91" i="3"/>
  <c r="H91" i="3"/>
  <c r="G91" i="3"/>
  <c r="I87" i="3"/>
  <c r="H87" i="3"/>
  <c r="G87" i="3"/>
  <c r="I65" i="3"/>
  <c r="I67" i="3" s="1"/>
  <c r="H65" i="3"/>
  <c r="H67" i="3" s="1"/>
  <c r="G65" i="3"/>
  <c r="G67" i="3" s="1"/>
  <c r="G49" i="3"/>
  <c r="H49" i="3"/>
  <c r="I49" i="3"/>
  <c r="G50" i="3"/>
  <c r="H50" i="3"/>
  <c r="I50" i="3"/>
  <c r="G51" i="3"/>
  <c r="H51" i="3"/>
  <c r="I51" i="3"/>
  <c r="G52" i="3"/>
  <c r="H52" i="3"/>
  <c r="I52" i="3"/>
  <c r="H53" i="3"/>
  <c r="I53" i="3"/>
  <c r="G54" i="3"/>
  <c r="H54" i="3"/>
  <c r="I54" i="3"/>
  <c r="I48" i="3"/>
  <c r="H48" i="3"/>
  <c r="G48" i="3"/>
  <c r="I28" i="3"/>
  <c r="H28" i="3"/>
  <c r="G28" i="3"/>
  <c r="G24" i="3"/>
  <c r="H24" i="3"/>
  <c r="I24" i="3"/>
  <c r="I23" i="3"/>
  <c r="H23" i="3"/>
  <c r="G23" i="3"/>
  <c r="I19" i="3"/>
  <c r="H19" i="3"/>
  <c r="G19" i="3"/>
  <c r="G12" i="3"/>
  <c r="I12" i="3"/>
  <c r="F57" i="3"/>
  <c r="E57" i="3"/>
  <c r="G57" i="3" l="1"/>
  <c r="I143" i="3"/>
  <c r="J126" i="3"/>
  <c r="J156" i="3"/>
  <c r="J51" i="3"/>
  <c r="J23" i="3"/>
  <c r="J141" i="3"/>
  <c r="J48" i="3"/>
  <c r="J53" i="3"/>
  <c r="J19" i="3"/>
  <c r="J28" i="3"/>
  <c r="J46" i="3" s="1"/>
  <c r="J49" i="3"/>
  <c r="J54" i="3"/>
  <c r="G143" i="3"/>
  <c r="J12" i="3"/>
  <c r="J65" i="3"/>
  <c r="J67" i="3" s="1"/>
  <c r="J50" i="3"/>
  <c r="H143" i="3"/>
  <c r="J24" i="3"/>
  <c r="I57" i="3"/>
  <c r="J52" i="3"/>
  <c r="J112" i="3"/>
  <c r="J91" i="3"/>
  <c r="J87" i="3"/>
  <c r="H57" i="3"/>
  <c r="J143" i="3" l="1"/>
  <c r="J57" i="3"/>
  <c r="I8" i="3"/>
  <c r="H8" i="3"/>
  <c r="G8" i="3" l="1"/>
  <c r="J4" i="6" l="1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J1063" i="6"/>
  <c r="J1064" i="6"/>
  <c r="J1065" i="6"/>
  <c r="J1066" i="6"/>
  <c r="J1067" i="6"/>
  <c r="J1068" i="6"/>
  <c r="J1069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J1082" i="6"/>
  <c r="J1083" i="6"/>
  <c r="J1084" i="6"/>
  <c r="J1085" i="6"/>
  <c r="J1086" i="6"/>
  <c r="J1087" i="6"/>
  <c r="J1088" i="6"/>
  <c r="J1089" i="6"/>
  <c r="J1090" i="6"/>
  <c r="J1091" i="6"/>
  <c r="J1092" i="6"/>
  <c r="J1093" i="6"/>
  <c r="J1094" i="6"/>
  <c r="J1095" i="6"/>
  <c r="J1096" i="6"/>
  <c r="J1097" i="6"/>
  <c r="J1098" i="6"/>
  <c r="J1099" i="6"/>
  <c r="J1100" i="6"/>
  <c r="J1101" i="6"/>
  <c r="J1102" i="6"/>
  <c r="J1103" i="6"/>
  <c r="J1104" i="6"/>
  <c r="J1105" i="6"/>
  <c r="J1106" i="6"/>
  <c r="J1107" i="6"/>
  <c r="J1108" i="6"/>
  <c r="J1109" i="6"/>
  <c r="J1110" i="6"/>
  <c r="J1111" i="6"/>
  <c r="J1112" i="6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H4" i="6"/>
  <c r="I4" i="6" s="1"/>
  <c r="H5" i="6"/>
  <c r="I5" i="6" s="1"/>
  <c r="H6" i="6"/>
  <c r="I6" i="6" s="1"/>
  <c r="H7" i="6"/>
  <c r="I7" i="6" s="1"/>
  <c r="H8" i="6"/>
  <c r="I8" i="6" s="1"/>
  <c r="H9" i="6"/>
  <c r="I9" i="6" s="1"/>
  <c r="H10" i="6"/>
  <c r="H11" i="6"/>
  <c r="I11" i="6" s="1"/>
  <c r="H12" i="6"/>
  <c r="I12" i="6" s="1"/>
  <c r="H13" i="6"/>
  <c r="H14" i="6"/>
  <c r="I14" i="6" s="1"/>
  <c r="H15" i="6"/>
  <c r="I15" i="6" s="1"/>
  <c r="H16" i="6"/>
  <c r="H17" i="6"/>
  <c r="I17" i="6" s="1"/>
  <c r="H18" i="6"/>
  <c r="H19" i="6"/>
  <c r="I19" i="6" s="1"/>
  <c r="H20" i="6"/>
  <c r="I20" i="6" s="1"/>
  <c r="H21" i="6"/>
  <c r="I21" i="6" s="1"/>
  <c r="H22" i="6"/>
  <c r="H23" i="6"/>
  <c r="H24" i="6"/>
  <c r="H25" i="6"/>
  <c r="H26" i="6"/>
  <c r="I26" i="6" s="1"/>
  <c r="H27" i="6"/>
  <c r="I27" i="6" s="1"/>
  <c r="H28" i="6"/>
  <c r="I28" i="6" s="1"/>
  <c r="H29" i="6"/>
  <c r="I29" i="6" s="1"/>
  <c r="H30" i="6"/>
  <c r="H31" i="6"/>
  <c r="I31" i="6" s="1"/>
  <c r="H32" i="6"/>
  <c r="I32" i="6" s="1"/>
  <c r="H33" i="6"/>
  <c r="I33" i="6" s="1"/>
  <c r="H34" i="6"/>
  <c r="H35" i="6"/>
  <c r="I35" i="6" s="1"/>
  <c r="H36" i="6"/>
  <c r="I36" i="6" s="1"/>
  <c r="H37" i="6"/>
  <c r="I37" i="6" s="1"/>
  <c r="H38" i="6"/>
  <c r="H39" i="6"/>
  <c r="I39" i="6" s="1"/>
  <c r="H40" i="6"/>
  <c r="I40" i="6" s="1"/>
  <c r="H41" i="6"/>
  <c r="I41" i="6" s="1"/>
  <c r="H42" i="6"/>
  <c r="H43" i="6"/>
  <c r="I43" i="6" s="1"/>
  <c r="H44" i="6"/>
  <c r="I44" i="6" s="1"/>
  <c r="H45" i="6"/>
  <c r="I45" i="6" s="1"/>
  <c r="H46" i="6"/>
  <c r="H47" i="6"/>
  <c r="H48" i="6"/>
  <c r="H49" i="6"/>
  <c r="H50" i="6"/>
  <c r="I50" i="6" s="1"/>
  <c r="H51" i="6"/>
  <c r="I51" i="6" s="1"/>
  <c r="H52" i="6"/>
  <c r="I52" i="6" s="1"/>
  <c r="H53" i="6"/>
  <c r="I53" i="6" s="1"/>
  <c r="H54" i="6"/>
  <c r="H55" i="6"/>
  <c r="I55" i="6" s="1"/>
  <c r="H56" i="6"/>
  <c r="I56" i="6" s="1"/>
  <c r="H57" i="6"/>
  <c r="I57" i="6" s="1"/>
  <c r="H58" i="6"/>
  <c r="H59" i="6"/>
  <c r="I59" i="6" s="1"/>
  <c r="H60" i="6"/>
  <c r="I60" i="6" s="1"/>
  <c r="H61" i="6"/>
  <c r="H62" i="6"/>
  <c r="H63" i="6"/>
  <c r="H64" i="6"/>
  <c r="H65" i="6"/>
  <c r="I65" i="6" s="1"/>
  <c r="H66" i="6"/>
  <c r="H67" i="6"/>
  <c r="I67" i="6" s="1"/>
  <c r="H68" i="6"/>
  <c r="I68" i="6" s="1"/>
  <c r="H69" i="6"/>
  <c r="I69" i="6" s="1"/>
  <c r="H70" i="6"/>
  <c r="H71" i="6"/>
  <c r="H72" i="6"/>
  <c r="H73" i="6"/>
  <c r="H74" i="6"/>
  <c r="I74" i="6" s="1"/>
  <c r="H75" i="6"/>
  <c r="I75" i="6" s="1"/>
  <c r="H76" i="6"/>
  <c r="I76" i="6" s="1"/>
  <c r="H77" i="6"/>
  <c r="I77" i="6" s="1"/>
  <c r="H78" i="6"/>
  <c r="H79" i="6"/>
  <c r="I79" i="6" s="1"/>
  <c r="H80" i="6"/>
  <c r="I80" i="6" s="1"/>
  <c r="H81" i="6"/>
  <c r="I81" i="6" s="1"/>
  <c r="H82" i="6"/>
  <c r="H83" i="6"/>
  <c r="I83" i="6" s="1"/>
  <c r="H84" i="6"/>
  <c r="H85" i="6"/>
  <c r="H86" i="6"/>
  <c r="I86" i="6" s="1"/>
  <c r="H87" i="6"/>
  <c r="I87" i="6" s="1"/>
  <c r="H88" i="6"/>
  <c r="H89" i="6"/>
  <c r="H90" i="6"/>
  <c r="H91" i="6"/>
  <c r="I91" i="6" s="1"/>
  <c r="H92" i="6"/>
  <c r="I92" i="6" s="1"/>
  <c r="H93" i="6"/>
  <c r="I93" i="6" s="1"/>
  <c r="H94" i="6"/>
  <c r="H95" i="6"/>
  <c r="H96" i="6"/>
  <c r="H97" i="6"/>
  <c r="I97" i="6" s="1"/>
  <c r="H98" i="6"/>
  <c r="H99" i="6"/>
  <c r="I99" i="6" s="1"/>
  <c r="H100" i="6"/>
  <c r="I100" i="6" s="1"/>
  <c r="H101" i="6"/>
  <c r="I101" i="6" s="1"/>
  <c r="H102" i="6"/>
  <c r="I102" i="6" s="1"/>
  <c r="H103" i="6"/>
  <c r="I103" i="6" s="1"/>
  <c r="H104" i="6"/>
  <c r="I104" i="6" s="1"/>
  <c r="H105" i="6"/>
  <c r="I105" i="6" s="1"/>
  <c r="H106" i="6"/>
  <c r="H107" i="6"/>
  <c r="I107" i="6" s="1"/>
  <c r="H108" i="6"/>
  <c r="I108" i="6" s="1"/>
  <c r="H109" i="6"/>
  <c r="H110" i="6"/>
  <c r="H111" i="6"/>
  <c r="H112" i="6"/>
  <c r="H113" i="6"/>
  <c r="I113" i="6" s="1"/>
  <c r="H114" i="6"/>
  <c r="H115" i="6"/>
  <c r="I115" i="6" s="1"/>
  <c r="H116" i="6"/>
  <c r="I116" i="6" s="1"/>
  <c r="H117" i="6"/>
  <c r="I117" i="6" s="1"/>
  <c r="H118" i="6"/>
  <c r="H119" i="6"/>
  <c r="H120" i="6"/>
  <c r="H121" i="6"/>
  <c r="H122" i="6"/>
  <c r="I122" i="6" s="1"/>
  <c r="H123" i="6"/>
  <c r="I123" i="6" s="1"/>
  <c r="H124" i="6"/>
  <c r="I124" i="6" s="1"/>
  <c r="H125" i="6"/>
  <c r="I125" i="6" s="1"/>
  <c r="H126" i="6"/>
  <c r="H127" i="6"/>
  <c r="I127" i="6" s="1"/>
  <c r="H128" i="6"/>
  <c r="I128" i="6" s="1"/>
  <c r="H129" i="6"/>
  <c r="I129" i="6" s="1"/>
  <c r="H130" i="6"/>
  <c r="H131" i="6"/>
  <c r="I131" i="6" s="1"/>
  <c r="H132" i="6"/>
  <c r="I132" i="6" s="1"/>
  <c r="H133" i="6"/>
  <c r="I133" i="6" s="1"/>
  <c r="H134" i="6"/>
  <c r="I134" i="6" s="1"/>
  <c r="H135" i="6"/>
  <c r="H136" i="6"/>
  <c r="H137" i="6"/>
  <c r="H138" i="6"/>
  <c r="H139" i="6"/>
  <c r="I139" i="6" s="1"/>
  <c r="H140" i="6"/>
  <c r="I140" i="6" s="1"/>
  <c r="H141" i="6"/>
  <c r="I141" i="6" s="1"/>
  <c r="H142" i="6"/>
  <c r="H143" i="6"/>
  <c r="H144" i="6"/>
  <c r="H145" i="6"/>
  <c r="I145" i="6" s="1"/>
  <c r="H146" i="6"/>
  <c r="H147" i="6"/>
  <c r="I147" i="6" s="1"/>
  <c r="H148" i="6"/>
  <c r="I148" i="6" s="1"/>
  <c r="H149" i="6"/>
  <c r="I149" i="6" s="1"/>
  <c r="H150" i="6"/>
  <c r="I150" i="6" s="1"/>
  <c r="H151" i="6"/>
  <c r="I151" i="6" s="1"/>
  <c r="H152" i="6"/>
  <c r="I152" i="6" s="1"/>
  <c r="H153" i="6"/>
  <c r="I153" i="6" s="1"/>
  <c r="H154" i="6"/>
  <c r="H155" i="6"/>
  <c r="I155" i="6" s="1"/>
  <c r="H156" i="6"/>
  <c r="I156" i="6" s="1"/>
  <c r="H157" i="6"/>
  <c r="H158" i="6"/>
  <c r="H159" i="6"/>
  <c r="I159" i="6" s="1"/>
  <c r="H160" i="6"/>
  <c r="H161" i="6"/>
  <c r="I161" i="6" s="1"/>
  <c r="H162" i="6"/>
  <c r="I162" i="6" s="1"/>
  <c r="H163" i="6"/>
  <c r="I163" i="6" s="1"/>
  <c r="H164" i="6"/>
  <c r="I164" i="6" s="1"/>
  <c r="H165" i="6"/>
  <c r="I165" i="6" s="1"/>
  <c r="H166" i="6"/>
  <c r="H167" i="6"/>
  <c r="H168" i="6"/>
  <c r="H169" i="6"/>
  <c r="H170" i="6"/>
  <c r="H171" i="6"/>
  <c r="I171" i="6" s="1"/>
  <c r="H172" i="6"/>
  <c r="I172" i="6" s="1"/>
  <c r="H173" i="6"/>
  <c r="H174" i="6"/>
  <c r="H175" i="6"/>
  <c r="H176" i="6"/>
  <c r="H177" i="6"/>
  <c r="I177" i="6" s="1"/>
  <c r="H178" i="6"/>
  <c r="H179" i="6"/>
  <c r="I179" i="6" s="1"/>
  <c r="H180" i="6"/>
  <c r="I180" i="6" s="1"/>
  <c r="H181" i="6"/>
  <c r="I181" i="6" s="1"/>
  <c r="H182" i="6"/>
  <c r="I182" i="6" s="1"/>
  <c r="H183" i="6"/>
  <c r="I183" i="6" s="1"/>
  <c r="H184" i="6"/>
  <c r="I184" i="6" s="1"/>
  <c r="H185" i="6"/>
  <c r="I185" i="6" s="1"/>
  <c r="H186" i="6"/>
  <c r="H187" i="6"/>
  <c r="I187" i="6" s="1"/>
  <c r="H188" i="6"/>
  <c r="I188" i="6" s="1"/>
  <c r="H189" i="6"/>
  <c r="I189" i="6" s="1"/>
  <c r="H190" i="6"/>
  <c r="H191" i="6"/>
  <c r="H192" i="6"/>
  <c r="H193" i="6"/>
  <c r="I193" i="6" s="1"/>
  <c r="H194" i="6"/>
  <c r="H195" i="6"/>
  <c r="I195" i="6" s="1"/>
  <c r="H196" i="6"/>
  <c r="I196" i="6" s="1"/>
  <c r="H197" i="6"/>
  <c r="I197" i="6" s="1"/>
  <c r="H198" i="6"/>
  <c r="I198" i="6" s="1"/>
  <c r="H199" i="6"/>
  <c r="I199" i="6" s="1"/>
  <c r="H200" i="6"/>
  <c r="I200" i="6" s="1"/>
  <c r="H201" i="6"/>
  <c r="I201" i="6" s="1"/>
  <c r="H202" i="6"/>
  <c r="H203" i="6"/>
  <c r="I203" i="6" s="1"/>
  <c r="H204" i="6"/>
  <c r="I204" i="6" s="1"/>
  <c r="H205" i="6"/>
  <c r="H206" i="6"/>
  <c r="I206" i="6" s="1"/>
  <c r="H207" i="6"/>
  <c r="I207" i="6" s="1"/>
  <c r="H208" i="6"/>
  <c r="H209" i="6"/>
  <c r="I209" i="6" s="1"/>
  <c r="H210" i="6"/>
  <c r="H211" i="6"/>
  <c r="I211" i="6" s="1"/>
  <c r="H212" i="6"/>
  <c r="I212" i="6" s="1"/>
  <c r="H213" i="6"/>
  <c r="I213" i="6" s="1"/>
  <c r="H214" i="6"/>
  <c r="H215" i="6"/>
  <c r="H216" i="6"/>
  <c r="H217" i="6"/>
  <c r="H218" i="6"/>
  <c r="H219" i="6"/>
  <c r="I219" i="6" s="1"/>
  <c r="H220" i="6"/>
  <c r="I220" i="6" s="1"/>
  <c r="H221" i="6"/>
  <c r="H222" i="6"/>
  <c r="H223" i="6"/>
  <c r="I223" i="6" s="1"/>
  <c r="H224" i="6"/>
  <c r="I224" i="6" s="1"/>
  <c r="H225" i="6"/>
  <c r="I225" i="6" s="1"/>
  <c r="H226" i="6"/>
  <c r="H227" i="6"/>
  <c r="I227" i="6" s="1"/>
  <c r="H228" i="6"/>
  <c r="I228" i="6" s="1"/>
  <c r="H229" i="6"/>
  <c r="I229" i="6" s="1"/>
  <c r="H230" i="6"/>
  <c r="I230" i="6" s="1"/>
  <c r="H231" i="6"/>
  <c r="H232" i="6"/>
  <c r="H233" i="6"/>
  <c r="I233" i="6" s="1"/>
  <c r="H234" i="6"/>
  <c r="H235" i="6"/>
  <c r="I235" i="6" s="1"/>
  <c r="H236" i="6"/>
  <c r="I236" i="6" s="1"/>
  <c r="H237" i="6"/>
  <c r="I237" i="6" s="1"/>
  <c r="H238" i="6"/>
  <c r="H239" i="6"/>
  <c r="H240" i="6"/>
  <c r="H241" i="6"/>
  <c r="I241" i="6" s="1"/>
  <c r="H242" i="6"/>
  <c r="H243" i="6"/>
  <c r="I243" i="6" s="1"/>
  <c r="H244" i="6"/>
  <c r="I244" i="6" s="1"/>
  <c r="H245" i="6"/>
  <c r="I245" i="6" s="1"/>
  <c r="H246" i="6"/>
  <c r="I246" i="6" s="1"/>
  <c r="H247" i="6"/>
  <c r="I247" i="6" s="1"/>
  <c r="H248" i="6"/>
  <c r="I248" i="6" s="1"/>
  <c r="H249" i="6"/>
  <c r="I249" i="6" s="1"/>
  <c r="H250" i="6"/>
  <c r="H251" i="6"/>
  <c r="I251" i="6" s="1"/>
  <c r="H252" i="6"/>
  <c r="I252" i="6" s="1"/>
  <c r="H253" i="6"/>
  <c r="H254" i="6"/>
  <c r="H255" i="6"/>
  <c r="H256" i="6"/>
  <c r="H257" i="6"/>
  <c r="I257" i="6" s="1"/>
  <c r="H258" i="6"/>
  <c r="H259" i="6"/>
  <c r="I259" i="6" s="1"/>
  <c r="H260" i="6"/>
  <c r="I260" i="6" s="1"/>
  <c r="H261" i="6"/>
  <c r="I261" i="6" s="1"/>
  <c r="H262" i="6"/>
  <c r="H263" i="6"/>
  <c r="H264" i="6"/>
  <c r="H265" i="6"/>
  <c r="H266" i="6"/>
  <c r="I266" i="6" s="1"/>
  <c r="H267" i="6"/>
  <c r="I267" i="6" s="1"/>
  <c r="H268" i="6"/>
  <c r="I268" i="6" s="1"/>
  <c r="H269" i="6"/>
  <c r="I269" i="6" s="1"/>
  <c r="H270" i="6"/>
  <c r="H271" i="6"/>
  <c r="I271" i="6" s="1"/>
  <c r="H272" i="6"/>
  <c r="I272" i="6" s="1"/>
  <c r="H273" i="6"/>
  <c r="I273" i="6" s="1"/>
  <c r="H274" i="6"/>
  <c r="H275" i="6"/>
  <c r="I275" i="6" s="1"/>
  <c r="H276" i="6"/>
  <c r="I276" i="6" s="1"/>
  <c r="H277" i="6"/>
  <c r="I277" i="6" s="1"/>
  <c r="H278" i="6"/>
  <c r="I278" i="6" s="1"/>
  <c r="H279" i="6"/>
  <c r="H280" i="6"/>
  <c r="H281" i="6"/>
  <c r="H282" i="6"/>
  <c r="H283" i="6"/>
  <c r="I283" i="6" s="1"/>
  <c r="H284" i="6"/>
  <c r="I284" i="6" s="1"/>
  <c r="H285" i="6"/>
  <c r="I285" i="6" s="1"/>
  <c r="H286" i="6"/>
  <c r="H287" i="6"/>
  <c r="H288" i="6"/>
  <c r="H289" i="6"/>
  <c r="H290" i="6"/>
  <c r="I290" i="6" s="1"/>
  <c r="H291" i="6"/>
  <c r="I291" i="6" s="1"/>
  <c r="H292" i="6"/>
  <c r="I292" i="6" s="1"/>
  <c r="H293" i="6"/>
  <c r="I293" i="6" s="1"/>
  <c r="H294" i="6"/>
  <c r="H295" i="6"/>
  <c r="I295" i="6" s="1"/>
  <c r="H296" i="6"/>
  <c r="I296" i="6" s="1"/>
  <c r="H297" i="6"/>
  <c r="I297" i="6" s="1"/>
  <c r="H298" i="6"/>
  <c r="H299" i="6"/>
  <c r="I299" i="6" s="1"/>
  <c r="H300" i="6"/>
  <c r="I300" i="6" s="1"/>
  <c r="H301" i="6"/>
  <c r="H302" i="6"/>
  <c r="I302" i="6" s="1"/>
  <c r="H303" i="6"/>
  <c r="I303" i="6" s="1"/>
  <c r="H304" i="6"/>
  <c r="I304" i="6" s="1"/>
  <c r="H305" i="6"/>
  <c r="I305" i="6" s="1"/>
  <c r="H306" i="6"/>
  <c r="I306" i="6" s="1"/>
  <c r="H307" i="6"/>
  <c r="I307" i="6" s="1"/>
  <c r="H308" i="6"/>
  <c r="I308" i="6" s="1"/>
  <c r="H309" i="6"/>
  <c r="I309" i="6" s="1"/>
  <c r="H310" i="6"/>
  <c r="H311" i="6"/>
  <c r="H312" i="6"/>
  <c r="H313" i="6"/>
  <c r="H314" i="6"/>
  <c r="H315" i="6"/>
  <c r="I315" i="6" s="1"/>
  <c r="H316" i="6"/>
  <c r="I316" i="6" s="1"/>
  <c r="H317" i="6"/>
  <c r="I317" i="6" s="1"/>
  <c r="H318" i="6"/>
  <c r="H319" i="6"/>
  <c r="I319" i="6" s="1"/>
  <c r="H320" i="6"/>
  <c r="I320" i="6" s="1"/>
  <c r="H321" i="6"/>
  <c r="I321" i="6" s="1"/>
  <c r="H322" i="6"/>
  <c r="H323" i="6"/>
  <c r="I323" i="6" s="1"/>
  <c r="H324" i="6"/>
  <c r="H325" i="6"/>
  <c r="H326" i="6"/>
  <c r="I326" i="6" s="1"/>
  <c r="H327" i="6"/>
  <c r="I327" i="6" s="1"/>
  <c r="H328" i="6"/>
  <c r="H329" i="6"/>
  <c r="I329" i="6" s="1"/>
  <c r="H330" i="6"/>
  <c r="H331" i="6"/>
  <c r="I331" i="6" s="1"/>
  <c r="H332" i="6"/>
  <c r="I332" i="6" s="1"/>
  <c r="H333" i="6"/>
  <c r="I333" i="6" s="1"/>
  <c r="H334" i="6"/>
  <c r="H335" i="6"/>
  <c r="I335" i="6" s="1"/>
  <c r="H336" i="6"/>
  <c r="H337" i="6"/>
  <c r="I337" i="6" s="1"/>
  <c r="H338" i="6"/>
  <c r="I338" i="6" s="1"/>
  <c r="H339" i="6"/>
  <c r="I339" i="6" s="1"/>
  <c r="H340" i="6"/>
  <c r="I340" i="6" s="1"/>
  <c r="H341" i="6"/>
  <c r="H342" i="6"/>
  <c r="H343" i="6"/>
  <c r="I343" i="6" s="1"/>
  <c r="H344" i="6"/>
  <c r="I344" i="6" s="1"/>
  <c r="H345" i="6"/>
  <c r="I345" i="6" s="1"/>
  <c r="H346" i="6"/>
  <c r="H347" i="6"/>
  <c r="I347" i="6" s="1"/>
  <c r="H348" i="6"/>
  <c r="I348" i="6" s="1"/>
  <c r="H349" i="6"/>
  <c r="H350" i="6"/>
  <c r="I350" i="6" s="1"/>
  <c r="H351" i="6"/>
  <c r="I351" i="6" s="1"/>
  <c r="H352" i="6"/>
  <c r="H353" i="6"/>
  <c r="I353" i="6" s="1"/>
  <c r="H354" i="6"/>
  <c r="I354" i="6" s="1"/>
  <c r="H355" i="6"/>
  <c r="I355" i="6" s="1"/>
  <c r="H356" i="6"/>
  <c r="I356" i="6" s="1"/>
  <c r="H357" i="6"/>
  <c r="I357" i="6" s="1"/>
  <c r="H358" i="6"/>
  <c r="H359" i="6"/>
  <c r="H360" i="6"/>
  <c r="H361" i="6"/>
  <c r="H362" i="6"/>
  <c r="I362" i="6" s="1"/>
  <c r="H363" i="6"/>
  <c r="I363" i="6" s="1"/>
  <c r="H364" i="6"/>
  <c r="I364" i="6" s="1"/>
  <c r="H365" i="6"/>
  <c r="I365" i="6" s="1"/>
  <c r="H366" i="6"/>
  <c r="H367" i="6"/>
  <c r="I367" i="6" s="1"/>
  <c r="H368" i="6"/>
  <c r="I368" i="6" s="1"/>
  <c r="H369" i="6"/>
  <c r="I369" i="6" s="1"/>
  <c r="H370" i="6"/>
  <c r="H371" i="6"/>
  <c r="I371" i="6" s="1"/>
  <c r="H372" i="6"/>
  <c r="I372" i="6" s="1"/>
  <c r="H373" i="6"/>
  <c r="H374" i="6"/>
  <c r="H375" i="6"/>
  <c r="I375" i="6" s="1"/>
  <c r="H376" i="6"/>
  <c r="H377" i="6"/>
  <c r="I377" i="6" s="1"/>
  <c r="H378" i="6"/>
  <c r="H379" i="6"/>
  <c r="I379" i="6" s="1"/>
  <c r="H380" i="6"/>
  <c r="I380" i="6" s="1"/>
  <c r="H381" i="6"/>
  <c r="I381" i="6" s="1"/>
  <c r="H382" i="6"/>
  <c r="H383" i="6"/>
  <c r="I383" i="6" s="1"/>
  <c r="H384" i="6"/>
  <c r="H385" i="6"/>
  <c r="I385" i="6" s="1"/>
  <c r="H386" i="6"/>
  <c r="I386" i="6" s="1"/>
  <c r="H387" i="6"/>
  <c r="I387" i="6" s="1"/>
  <c r="H388" i="6"/>
  <c r="I388" i="6" s="1"/>
  <c r="H389" i="6"/>
  <c r="I389" i="6" s="1"/>
  <c r="H390" i="6"/>
  <c r="H391" i="6"/>
  <c r="I391" i="6" s="1"/>
  <c r="H392" i="6"/>
  <c r="I392" i="6" s="1"/>
  <c r="H393" i="6"/>
  <c r="I393" i="6" s="1"/>
  <c r="H394" i="6"/>
  <c r="H395" i="6"/>
  <c r="I395" i="6" s="1"/>
  <c r="H396" i="6"/>
  <c r="I396" i="6" s="1"/>
  <c r="H397" i="6"/>
  <c r="H398" i="6"/>
  <c r="I398" i="6" s="1"/>
  <c r="H399" i="6"/>
  <c r="I399" i="6" s="1"/>
  <c r="H400" i="6"/>
  <c r="H401" i="6"/>
  <c r="I401" i="6" s="1"/>
  <c r="H402" i="6"/>
  <c r="I402" i="6" s="1"/>
  <c r="H403" i="6"/>
  <c r="I403" i="6" s="1"/>
  <c r="H404" i="6"/>
  <c r="I404" i="6" s="1"/>
  <c r="H405" i="6"/>
  <c r="I405" i="6" s="1"/>
  <c r="H406" i="6"/>
  <c r="H407" i="6"/>
  <c r="H408" i="6"/>
  <c r="H409" i="6"/>
  <c r="H410" i="6"/>
  <c r="H411" i="6"/>
  <c r="I411" i="6" s="1"/>
  <c r="H412" i="6"/>
  <c r="H413" i="6"/>
  <c r="H414" i="6"/>
  <c r="I414" i="6" s="1"/>
  <c r="H415" i="6"/>
  <c r="H416" i="6"/>
  <c r="I416" i="6" s="1"/>
  <c r="H417" i="6"/>
  <c r="I417" i="6" s="1"/>
  <c r="H418" i="6"/>
  <c r="H419" i="6"/>
  <c r="I419" i="6" s="1"/>
  <c r="H420" i="6"/>
  <c r="I420" i="6" s="1"/>
  <c r="H421" i="6"/>
  <c r="H422" i="6"/>
  <c r="I422" i="6" s="1"/>
  <c r="H423" i="6"/>
  <c r="I423" i="6" s="1"/>
  <c r="H424" i="6"/>
  <c r="I424" i="6" s="1"/>
  <c r="H425" i="6"/>
  <c r="I425" i="6" s="1"/>
  <c r="H426" i="6"/>
  <c r="H427" i="6"/>
  <c r="I427" i="6" s="1"/>
  <c r="H428" i="6"/>
  <c r="I428" i="6" s="1"/>
  <c r="H429" i="6"/>
  <c r="I429" i="6" s="1"/>
  <c r="H430" i="6"/>
  <c r="H431" i="6"/>
  <c r="H432" i="6"/>
  <c r="H433" i="6"/>
  <c r="H434" i="6"/>
  <c r="H435" i="6"/>
  <c r="I435" i="6" s="1"/>
  <c r="H436" i="6"/>
  <c r="I436" i="6" s="1"/>
  <c r="H437" i="6"/>
  <c r="H438" i="6"/>
  <c r="H439" i="6"/>
  <c r="I439" i="6" s="1"/>
  <c r="H440" i="6"/>
  <c r="I440" i="6" s="1"/>
  <c r="H441" i="6"/>
  <c r="I441" i="6" s="1"/>
  <c r="H442" i="6"/>
  <c r="H443" i="6"/>
  <c r="I443" i="6" s="1"/>
  <c r="H444" i="6"/>
  <c r="I444" i="6" s="1"/>
  <c r="H445" i="6"/>
  <c r="H446" i="6"/>
  <c r="I446" i="6" s="1"/>
  <c r="H447" i="6"/>
  <c r="I447" i="6" s="1"/>
  <c r="H448" i="6"/>
  <c r="I448" i="6" s="1"/>
  <c r="H449" i="6"/>
  <c r="I449" i="6" s="1"/>
  <c r="H450" i="6"/>
  <c r="H451" i="6"/>
  <c r="I451" i="6" s="1"/>
  <c r="H452" i="6"/>
  <c r="I452" i="6" s="1"/>
  <c r="H453" i="6"/>
  <c r="I453" i="6" s="1"/>
  <c r="H454" i="6"/>
  <c r="H455" i="6"/>
  <c r="H456" i="6"/>
  <c r="H457" i="6"/>
  <c r="H458" i="6"/>
  <c r="I458" i="6" s="1"/>
  <c r="H459" i="6"/>
  <c r="I459" i="6" s="1"/>
  <c r="H460" i="6"/>
  <c r="I460" i="6" s="1"/>
  <c r="H461" i="6"/>
  <c r="I461" i="6" s="1"/>
  <c r="H462" i="6"/>
  <c r="H463" i="6"/>
  <c r="I463" i="6" s="1"/>
  <c r="H464" i="6"/>
  <c r="I464" i="6" s="1"/>
  <c r="H465" i="6"/>
  <c r="I465" i="6" s="1"/>
  <c r="H466" i="6"/>
  <c r="H467" i="6"/>
  <c r="I467" i="6" s="1"/>
  <c r="H468" i="6"/>
  <c r="I468" i="6" s="1"/>
  <c r="H469" i="6"/>
  <c r="H470" i="6"/>
  <c r="I470" i="6" s="1"/>
  <c r="H471" i="6"/>
  <c r="I471" i="6" s="1"/>
  <c r="H472" i="6"/>
  <c r="H473" i="6"/>
  <c r="I473" i="6" s="1"/>
  <c r="H474" i="6"/>
  <c r="H475" i="6"/>
  <c r="I475" i="6" s="1"/>
  <c r="H476" i="6"/>
  <c r="I476" i="6" s="1"/>
  <c r="H477" i="6"/>
  <c r="I477" i="6" s="1"/>
  <c r="H478" i="6"/>
  <c r="H479" i="6"/>
  <c r="H480" i="6"/>
  <c r="H481" i="6"/>
  <c r="H482" i="6"/>
  <c r="I482" i="6" s="1"/>
  <c r="H483" i="6"/>
  <c r="I483" i="6" s="1"/>
  <c r="H484" i="6"/>
  <c r="I484" i="6" s="1"/>
  <c r="H485" i="6"/>
  <c r="I485" i="6" s="1"/>
  <c r="H486" i="6"/>
  <c r="H487" i="6"/>
  <c r="I487" i="6" s="1"/>
  <c r="H488" i="6"/>
  <c r="I488" i="6" s="1"/>
  <c r="H489" i="6"/>
  <c r="I489" i="6" s="1"/>
  <c r="H490" i="6"/>
  <c r="H491" i="6"/>
  <c r="I491" i="6" s="1"/>
  <c r="H492" i="6"/>
  <c r="I492" i="6" s="1"/>
  <c r="H493" i="6"/>
  <c r="I493" i="6" s="1"/>
  <c r="H494" i="6"/>
  <c r="H495" i="6"/>
  <c r="I495" i="6" s="1"/>
  <c r="H496" i="6"/>
  <c r="I496" i="6" s="1"/>
  <c r="H497" i="6"/>
  <c r="H498" i="6"/>
  <c r="H499" i="6"/>
  <c r="I499" i="6" s="1"/>
  <c r="H500" i="6"/>
  <c r="I500" i="6" s="1"/>
  <c r="H501" i="6"/>
  <c r="I501" i="6" s="1"/>
  <c r="H502" i="6"/>
  <c r="H503" i="6"/>
  <c r="H504" i="6"/>
  <c r="H505" i="6"/>
  <c r="H506" i="6"/>
  <c r="I506" i="6" s="1"/>
  <c r="H507" i="6"/>
  <c r="I507" i="6" s="1"/>
  <c r="H508" i="6"/>
  <c r="I508" i="6" s="1"/>
  <c r="H509" i="6"/>
  <c r="I509" i="6" s="1"/>
  <c r="H510" i="6"/>
  <c r="H511" i="6"/>
  <c r="I511" i="6" s="1"/>
  <c r="H512" i="6"/>
  <c r="I512" i="6" s="1"/>
  <c r="H513" i="6"/>
  <c r="I513" i="6" s="1"/>
  <c r="H514" i="6"/>
  <c r="H515" i="6"/>
  <c r="I515" i="6" s="1"/>
  <c r="H516" i="6"/>
  <c r="I516" i="6" s="1"/>
  <c r="H517" i="6"/>
  <c r="H518" i="6"/>
  <c r="H519" i="6"/>
  <c r="H520" i="6"/>
  <c r="I520" i="6" s="1"/>
  <c r="H521" i="6"/>
  <c r="I521" i="6" s="1"/>
  <c r="H522" i="6"/>
  <c r="H523" i="6"/>
  <c r="I523" i="6" s="1"/>
  <c r="H524" i="6"/>
  <c r="I524" i="6" s="1"/>
  <c r="H525" i="6"/>
  <c r="I525" i="6" s="1"/>
  <c r="H526" i="6"/>
  <c r="H527" i="6"/>
  <c r="H528" i="6"/>
  <c r="H529" i="6"/>
  <c r="H530" i="6"/>
  <c r="I530" i="6" s="1"/>
  <c r="H531" i="6"/>
  <c r="I531" i="6" s="1"/>
  <c r="H532" i="6"/>
  <c r="I532" i="6" s="1"/>
  <c r="H533" i="6"/>
  <c r="I533" i="6" s="1"/>
  <c r="H534" i="6"/>
  <c r="H535" i="6"/>
  <c r="I535" i="6" s="1"/>
  <c r="H536" i="6"/>
  <c r="I536" i="6" s="1"/>
  <c r="H537" i="6"/>
  <c r="I537" i="6" s="1"/>
  <c r="H538" i="6"/>
  <c r="H539" i="6"/>
  <c r="I539" i="6" s="1"/>
  <c r="H540" i="6"/>
  <c r="I540" i="6" s="1"/>
  <c r="H541" i="6"/>
  <c r="H542" i="6"/>
  <c r="I542" i="6" s="1"/>
  <c r="H543" i="6"/>
  <c r="I543" i="6" s="1"/>
  <c r="H544" i="6"/>
  <c r="H545" i="6"/>
  <c r="H546" i="6"/>
  <c r="H547" i="6"/>
  <c r="I547" i="6" s="1"/>
  <c r="H548" i="6"/>
  <c r="I548" i="6" s="1"/>
  <c r="H549" i="6"/>
  <c r="H550" i="6"/>
  <c r="H551" i="6"/>
  <c r="H552" i="6"/>
  <c r="H553" i="6"/>
  <c r="H554" i="6"/>
  <c r="I554" i="6" s="1"/>
  <c r="H555" i="6"/>
  <c r="I555" i="6" s="1"/>
  <c r="H556" i="6"/>
  <c r="I556" i="6" s="1"/>
  <c r="H557" i="6"/>
  <c r="I557" i="6" s="1"/>
  <c r="H558" i="6"/>
  <c r="I558" i="6" s="1"/>
  <c r="H559" i="6"/>
  <c r="I559" i="6" s="1"/>
  <c r="H560" i="6"/>
  <c r="I560" i="6" s="1"/>
  <c r="H561" i="6"/>
  <c r="I561" i="6" s="1"/>
  <c r="H562" i="6"/>
  <c r="H563" i="6"/>
  <c r="I563" i="6" s="1"/>
  <c r="H564" i="6"/>
  <c r="I564" i="6" s="1"/>
  <c r="H565" i="6"/>
  <c r="H566" i="6"/>
  <c r="H567" i="6"/>
  <c r="H568" i="6"/>
  <c r="H569" i="6"/>
  <c r="H570" i="6"/>
  <c r="I570" i="6" s="1"/>
  <c r="H571" i="6"/>
  <c r="I571" i="6" s="1"/>
  <c r="H572" i="6"/>
  <c r="I572" i="6" s="1"/>
  <c r="H573" i="6"/>
  <c r="H574" i="6"/>
  <c r="H575" i="6"/>
  <c r="H576" i="6"/>
  <c r="H577" i="6"/>
  <c r="H578" i="6"/>
  <c r="I578" i="6" s="1"/>
  <c r="H579" i="6"/>
  <c r="I579" i="6" s="1"/>
  <c r="H580" i="6"/>
  <c r="I580" i="6" s="1"/>
  <c r="H581" i="6"/>
  <c r="I581" i="6" s="1"/>
  <c r="H582" i="6"/>
  <c r="H583" i="6"/>
  <c r="I583" i="6" s="1"/>
  <c r="H584" i="6"/>
  <c r="I584" i="6" s="1"/>
  <c r="H585" i="6"/>
  <c r="I585" i="6" s="1"/>
  <c r="H586" i="6"/>
  <c r="H587" i="6"/>
  <c r="I587" i="6" s="1"/>
  <c r="H588" i="6"/>
  <c r="I588" i="6" s="1"/>
  <c r="H589" i="6"/>
  <c r="I589" i="6" s="1"/>
  <c r="H590" i="6"/>
  <c r="I590" i="6" s="1"/>
  <c r="H591" i="6"/>
  <c r="H592" i="6"/>
  <c r="H593" i="6"/>
  <c r="I593" i="6" s="1"/>
  <c r="H594" i="6"/>
  <c r="H595" i="6"/>
  <c r="I595" i="6" s="1"/>
  <c r="H596" i="6"/>
  <c r="I596" i="6" s="1"/>
  <c r="H597" i="6"/>
  <c r="I597" i="6" s="1"/>
  <c r="H598" i="6"/>
  <c r="H599" i="6"/>
  <c r="H600" i="6"/>
  <c r="H601" i="6"/>
  <c r="I601" i="6" s="1"/>
  <c r="H602" i="6"/>
  <c r="H603" i="6"/>
  <c r="I603" i="6" s="1"/>
  <c r="H604" i="6"/>
  <c r="I604" i="6" s="1"/>
  <c r="H605" i="6"/>
  <c r="I605" i="6" s="1"/>
  <c r="H606" i="6"/>
  <c r="H607" i="6"/>
  <c r="I607" i="6" s="1"/>
  <c r="H608" i="6"/>
  <c r="I608" i="6" s="1"/>
  <c r="H609" i="6"/>
  <c r="I609" i="6" s="1"/>
  <c r="H610" i="6"/>
  <c r="H611" i="6"/>
  <c r="I611" i="6" s="1"/>
  <c r="H612" i="6"/>
  <c r="I612" i="6" s="1"/>
  <c r="H613" i="6"/>
  <c r="H614" i="6"/>
  <c r="I614" i="6" s="1"/>
  <c r="H615" i="6"/>
  <c r="I615" i="6" s="1"/>
  <c r="H616" i="6"/>
  <c r="I616" i="6" s="1"/>
  <c r="H617" i="6"/>
  <c r="I617" i="6" s="1"/>
  <c r="H618" i="6"/>
  <c r="H619" i="6"/>
  <c r="I619" i="6" s="1"/>
  <c r="H620" i="6"/>
  <c r="I620" i="6" s="1"/>
  <c r="H621" i="6"/>
  <c r="I621" i="6" s="1"/>
  <c r="H622" i="6"/>
  <c r="H623" i="6"/>
  <c r="H624" i="6"/>
  <c r="H625" i="6"/>
  <c r="H626" i="6"/>
  <c r="H627" i="6"/>
  <c r="I627" i="6" s="1"/>
  <c r="H628" i="6"/>
  <c r="I628" i="6" s="1"/>
  <c r="H629" i="6"/>
  <c r="H630" i="6"/>
  <c r="H631" i="6"/>
  <c r="H632" i="6"/>
  <c r="H633" i="6"/>
  <c r="I633" i="6" s="1"/>
  <c r="H634" i="6"/>
  <c r="H635" i="6"/>
  <c r="I635" i="6" s="1"/>
  <c r="H636" i="6"/>
  <c r="I636" i="6" s="1"/>
  <c r="H637" i="6"/>
  <c r="I637" i="6" s="1"/>
  <c r="H638" i="6"/>
  <c r="I638" i="6" s="1"/>
  <c r="H639" i="6"/>
  <c r="I639" i="6" s="1"/>
  <c r="H640" i="6"/>
  <c r="I640" i="6" s="1"/>
  <c r="H641" i="6"/>
  <c r="I641" i="6" s="1"/>
  <c r="H642" i="6"/>
  <c r="H643" i="6"/>
  <c r="I643" i="6" s="1"/>
  <c r="H644" i="6"/>
  <c r="I644" i="6" s="1"/>
  <c r="H645" i="6"/>
  <c r="I645" i="6" s="1"/>
  <c r="H646" i="6"/>
  <c r="H647" i="6"/>
  <c r="H648" i="6"/>
  <c r="H649" i="6"/>
  <c r="I649" i="6" s="1"/>
  <c r="H650" i="6"/>
  <c r="H651" i="6"/>
  <c r="I651" i="6" s="1"/>
  <c r="H652" i="6"/>
  <c r="I652" i="6" s="1"/>
  <c r="H653" i="6"/>
  <c r="I653" i="6" s="1"/>
  <c r="H654" i="6"/>
  <c r="H655" i="6"/>
  <c r="I655" i="6" s="1"/>
  <c r="H656" i="6"/>
  <c r="I656" i="6" s="1"/>
  <c r="H657" i="6"/>
  <c r="I657" i="6" s="1"/>
  <c r="H658" i="6"/>
  <c r="H659" i="6"/>
  <c r="I659" i="6" s="1"/>
  <c r="H660" i="6"/>
  <c r="I660" i="6" s="1"/>
  <c r="H661" i="6"/>
  <c r="H662" i="6"/>
  <c r="I662" i="6" s="1"/>
  <c r="H663" i="6"/>
  <c r="I663" i="6" s="1"/>
  <c r="H664" i="6"/>
  <c r="I664" i="6" s="1"/>
  <c r="H665" i="6"/>
  <c r="I665" i="6" s="1"/>
  <c r="H666" i="6"/>
  <c r="H667" i="6"/>
  <c r="I667" i="6" s="1"/>
  <c r="H668" i="6"/>
  <c r="I668" i="6" s="1"/>
  <c r="H669" i="6"/>
  <c r="I669" i="6" s="1"/>
  <c r="H670" i="6"/>
  <c r="H671" i="6"/>
  <c r="H672" i="6"/>
  <c r="H673" i="6"/>
  <c r="H674" i="6"/>
  <c r="I674" i="6" s="1"/>
  <c r="H675" i="6"/>
  <c r="I675" i="6" s="1"/>
  <c r="H676" i="6"/>
  <c r="H677" i="6"/>
  <c r="H678" i="6"/>
  <c r="H679" i="6"/>
  <c r="I679" i="6" s="1"/>
  <c r="H680" i="6"/>
  <c r="I680" i="6" s="1"/>
  <c r="H681" i="6"/>
  <c r="I681" i="6" s="1"/>
  <c r="H682" i="6"/>
  <c r="H683" i="6"/>
  <c r="I683" i="6" s="1"/>
  <c r="H684" i="6"/>
  <c r="I684" i="6" s="1"/>
  <c r="H685" i="6"/>
  <c r="H686" i="6"/>
  <c r="H687" i="6"/>
  <c r="H688" i="6"/>
  <c r="H689" i="6"/>
  <c r="I689" i="6" s="1"/>
  <c r="H690" i="6"/>
  <c r="H691" i="6"/>
  <c r="I691" i="6" s="1"/>
  <c r="H692" i="6"/>
  <c r="I692" i="6" s="1"/>
  <c r="H693" i="6"/>
  <c r="I693" i="6" s="1"/>
  <c r="H694" i="6"/>
  <c r="H695" i="6"/>
  <c r="H696" i="6"/>
  <c r="I696" i="6" s="1"/>
  <c r="H697" i="6"/>
  <c r="H698" i="6"/>
  <c r="I698" i="6" s="1"/>
  <c r="H699" i="6"/>
  <c r="I699" i="6" s="1"/>
  <c r="H700" i="6"/>
  <c r="I700" i="6" s="1"/>
  <c r="H701" i="6"/>
  <c r="I701" i="6" s="1"/>
  <c r="H702" i="6"/>
  <c r="H703" i="6"/>
  <c r="I703" i="6" s="1"/>
  <c r="H704" i="6"/>
  <c r="I704" i="6" s="1"/>
  <c r="H705" i="6"/>
  <c r="I705" i="6" s="1"/>
  <c r="H706" i="6"/>
  <c r="H707" i="6"/>
  <c r="I707" i="6" s="1"/>
  <c r="H708" i="6"/>
  <c r="I708" i="6" s="1"/>
  <c r="H709" i="6"/>
  <c r="H710" i="6"/>
  <c r="I710" i="6" s="1"/>
  <c r="H711" i="6"/>
  <c r="H712" i="6"/>
  <c r="I712" i="6" s="1"/>
  <c r="H713" i="6"/>
  <c r="H714" i="6"/>
  <c r="I714" i="6" s="1"/>
  <c r="H715" i="6"/>
  <c r="I715" i="6" s="1"/>
  <c r="H716" i="6"/>
  <c r="I716" i="6" s="1"/>
  <c r="H717" i="6"/>
  <c r="I717" i="6" s="1"/>
  <c r="H718" i="6"/>
  <c r="H719" i="6"/>
  <c r="H720" i="6"/>
  <c r="H721" i="6"/>
  <c r="H722" i="6"/>
  <c r="I722" i="6" s="1"/>
  <c r="H723" i="6"/>
  <c r="I723" i="6" s="1"/>
  <c r="H724" i="6"/>
  <c r="I724" i="6" s="1"/>
  <c r="H725" i="6"/>
  <c r="I725" i="6" s="1"/>
  <c r="H726" i="6"/>
  <c r="H727" i="6"/>
  <c r="I727" i="6" s="1"/>
  <c r="H728" i="6"/>
  <c r="I728" i="6" s="1"/>
  <c r="H729" i="6"/>
  <c r="I729" i="6" s="1"/>
  <c r="H730" i="6"/>
  <c r="H731" i="6"/>
  <c r="I731" i="6" s="1"/>
  <c r="H732" i="6"/>
  <c r="I732" i="6" s="1"/>
  <c r="H733" i="6"/>
  <c r="H734" i="6"/>
  <c r="H735" i="6"/>
  <c r="H736" i="6"/>
  <c r="H737" i="6"/>
  <c r="H738" i="6"/>
  <c r="H739" i="6"/>
  <c r="I739" i="6" s="1"/>
  <c r="H740" i="6"/>
  <c r="I740" i="6" s="1"/>
  <c r="H741" i="6"/>
  <c r="I741" i="6" s="1"/>
  <c r="H742" i="6"/>
  <c r="H743" i="6"/>
  <c r="H744" i="6"/>
  <c r="I744" i="6" s="1"/>
  <c r="H745" i="6"/>
  <c r="H746" i="6"/>
  <c r="I746" i="6" s="1"/>
  <c r="H747" i="6"/>
  <c r="I747" i="6" s="1"/>
  <c r="H748" i="6"/>
  <c r="I748" i="6" s="1"/>
  <c r="H749" i="6"/>
  <c r="I749" i="6" s="1"/>
  <c r="H750" i="6"/>
  <c r="H751" i="6"/>
  <c r="I751" i="6" s="1"/>
  <c r="H752" i="6"/>
  <c r="I752" i="6" s="1"/>
  <c r="H753" i="6"/>
  <c r="I753" i="6" s="1"/>
  <c r="H754" i="6"/>
  <c r="H755" i="6"/>
  <c r="I755" i="6" s="1"/>
  <c r="H756" i="6"/>
  <c r="I756" i="6" s="1"/>
  <c r="H757" i="6"/>
  <c r="H758" i="6"/>
  <c r="H759" i="6"/>
  <c r="H760" i="6"/>
  <c r="I760" i="6" s="1"/>
  <c r="H761" i="6"/>
  <c r="I761" i="6" s="1"/>
  <c r="H762" i="6"/>
  <c r="I762" i="6" s="1"/>
  <c r="H763" i="6"/>
  <c r="I763" i="6" s="1"/>
  <c r="H764" i="6"/>
  <c r="I764" i="6" s="1"/>
  <c r="H765" i="6"/>
  <c r="I765" i="6" s="1"/>
  <c r="H766" i="6"/>
  <c r="H767" i="6"/>
  <c r="H768" i="6"/>
  <c r="H769" i="6"/>
  <c r="H770" i="6"/>
  <c r="H771" i="6"/>
  <c r="I771" i="6" s="1"/>
  <c r="H772" i="6"/>
  <c r="I772" i="6" s="1"/>
  <c r="H773" i="6"/>
  <c r="H774" i="6"/>
  <c r="H775" i="6"/>
  <c r="H776" i="6"/>
  <c r="I776" i="6" s="1"/>
  <c r="H777" i="6"/>
  <c r="I777" i="6" s="1"/>
  <c r="H778" i="6"/>
  <c r="H779" i="6"/>
  <c r="I779" i="6" s="1"/>
  <c r="H780" i="6"/>
  <c r="I780" i="6" s="1"/>
  <c r="H781" i="6"/>
  <c r="H782" i="6"/>
  <c r="I782" i="6" s="1"/>
  <c r="H783" i="6"/>
  <c r="I783" i="6" s="1"/>
  <c r="H784" i="6"/>
  <c r="I784" i="6" s="1"/>
  <c r="H785" i="6"/>
  <c r="I785" i="6" s="1"/>
  <c r="H786" i="6"/>
  <c r="I786" i="6" s="1"/>
  <c r="H787" i="6"/>
  <c r="I787" i="6" s="1"/>
  <c r="H788" i="6"/>
  <c r="I788" i="6" s="1"/>
  <c r="H789" i="6"/>
  <c r="I789" i="6" s="1"/>
  <c r="H790" i="6"/>
  <c r="H791" i="6"/>
  <c r="H792" i="6"/>
  <c r="I792" i="6" s="1"/>
  <c r="H793" i="6"/>
  <c r="H794" i="6"/>
  <c r="I794" i="6" s="1"/>
  <c r="H795" i="6"/>
  <c r="I795" i="6" s="1"/>
  <c r="H796" i="6"/>
  <c r="I796" i="6" s="1"/>
  <c r="H797" i="6"/>
  <c r="H798" i="6"/>
  <c r="H799" i="6"/>
  <c r="H800" i="6"/>
  <c r="H801" i="6"/>
  <c r="I801" i="6" s="1"/>
  <c r="H802" i="6"/>
  <c r="H803" i="6"/>
  <c r="I803" i="6" s="1"/>
  <c r="H804" i="6"/>
  <c r="I804" i="6" s="1"/>
  <c r="H805" i="6"/>
  <c r="H806" i="6"/>
  <c r="I806" i="6" s="1"/>
  <c r="H807" i="6"/>
  <c r="I807" i="6" s="1"/>
  <c r="H808" i="6"/>
  <c r="I808" i="6" s="1"/>
  <c r="H809" i="6"/>
  <c r="I809" i="6" s="1"/>
  <c r="H810" i="6"/>
  <c r="I810" i="6" s="1"/>
  <c r="H811" i="6"/>
  <c r="I811" i="6" s="1"/>
  <c r="H812" i="6"/>
  <c r="I812" i="6" s="1"/>
  <c r="H813" i="6"/>
  <c r="I813" i="6" s="1"/>
  <c r="H814" i="6"/>
  <c r="H815" i="6"/>
  <c r="H816" i="6"/>
  <c r="H817" i="6"/>
  <c r="H818" i="6"/>
  <c r="H819" i="6"/>
  <c r="I819" i="6" s="1"/>
  <c r="H820" i="6"/>
  <c r="I820" i="6" s="1"/>
  <c r="H821" i="6"/>
  <c r="I821" i="6" s="1"/>
  <c r="H822" i="6"/>
  <c r="I822" i="6" s="1"/>
  <c r="H823" i="6"/>
  <c r="H824" i="6"/>
  <c r="I824" i="6" s="1"/>
  <c r="H825" i="6"/>
  <c r="I825" i="6" s="1"/>
  <c r="H826" i="6"/>
  <c r="H827" i="6"/>
  <c r="I827" i="6" s="1"/>
  <c r="H828" i="6"/>
  <c r="I828" i="6" s="1"/>
  <c r="H829" i="6"/>
  <c r="H830" i="6"/>
  <c r="I830" i="6" s="1"/>
  <c r="H831" i="6"/>
  <c r="I831" i="6" s="1"/>
  <c r="H832" i="6"/>
  <c r="I832" i="6" s="1"/>
  <c r="H833" i="6"/>
  <c r="I833" i="6" s="1"/>
  <c r="H834" i="6"/>
  <c r="I834" i="6" s="1"/>
  <c r="H835" i="6"/>
  <c r="I835" i="6" s="1"/>
  <c r="H836" i="6"/>
  <c r="I836" i="6" s="1"/>
  <c r="H837" i="6"/>
  <c r="I837" i="6" s="1"/>
  <c r="H838" i="6"/>
  <c r="H839" i="6"/>
  <c r="H840" i="6"/>
  <c r="I840" i="6" s="1"/>
  <c r="H841" i="6"/>
  <c r="H842" i="6"/>
  <c r="I842" i="6" s="1"/>
  <c r="H843" i="6"/>
  <c r="I843" i="6" s="1"/>
  <c r="H844" i="6"/>
  <c r="I844" i="6" s="1"/>
  <c r="H845" i="6"/>
  <c r="I845" i="6" s="1"/>
  <c r="H846" i="6"/>
  <c r="I846" i="6" s="1"/>
  <c r="H847" i="6"/>
  <c r="I847" i="6" s="1"/>
  <c r="H848" i="6"/>
  <c r="I848" i="6" s="1"/>
  <c r="H849" i="6"/>
  <c r="I849" i="6" s="1"/>
  <c r="H850" i="6"/>
  <c r="H851" i="6"/>
  <c r="I851" i="6" s="1"/>
  <c r="H852" i="6"/>
  <c r="H853" i="6"/>
  <c r="H854" i="6"/>
  <c r="H855" i="6"/>
  <c r="I855" i="6" s="1"/>
  <c r="H856" i="6"/>
  <c r="I856" i="6" s="1"/>
  <c r="H857" i="6"/>
  <c r="I857" i="6" s="1"/>
  <c r="H858" i="6"/>
  <c r="I858" i="6" s="1"/>
  <c r="H859" i="6"/>
  <c r="I859" i="6" s="1"/>
  <c r="H860" i="6"/>
  <c r="I860" i="6" s="1"/>
  <c r="H861" i="6"/>
  <c r="I861" i="6" s="1"/>
  <c r="H862" i="6"/>
  <c r="H863" i="6"/>
  <c r="H864" i="6"/>
  <c r="H865" i="6"/>
  <c r="H866" i="6"/>
  <c r="I866" i="6" s="1"/>
  <c r="H867" i="6"/>
  <c r="I867" i="6" s="1"/>
  <c r="H868" i="6"/>
  <c r="I868" i="6" s="1"/>
  <c r="H869" i="6"/>
  <c r="I869" i="6" s="1"/>
  <c r="H870" i="6"/>
  <c r="I870" i="6" s="1"/>
  <c r="H871" i="6"/>
  <c r="I871" i="6" s="1"/>
  <c r="H872" i="6"/>
  <c r="I872" i="6" s="1"/>
  <c r="H873" i="6"/>
  <c r="I873" i="6" s="1"/>
  <c r="H874" i="6"/>
  <c r="H875" i="6"/>
  <c r="I875" i="6" s="1"/>
  <c r="H876" i="6"/>
  <c r="I876" i="6" s="1"/>
  <c r="H877" i="6"/>
  <c r="H878" i="6"/>
  <c r="H879" i="6"/>
  <c r="H880" i="6"/>
  <c r="H881" i="6"/>
  <c r="I881" i="6" s="1"/>
  <c r="H882" i="6"/>
  <c r="I882" i="6" s="1"/>
  <c r="H883" i="6"/>
  <c r="I883" i="6" s="1"/>
  <c r="H884" i="6"/>
  <c r="I884" i="6" s="1"/>
  <c r="H885" i="6"/>
  <c r="I885" i="6" s="1"/>
  <c r="H886" i="6"/>
  <c r="H887" i="6"/>
  <c r="I887" i="6" s="1"/>
  <c r="H888" i="6"/>
  <c r="H889" i="6"/>
  <c r="H890" i="6"/>
  <c r="H891" i="6"/>
  <c r="I891" i="6" s="1"/>
  <c r="H892" i="6"/>
  <c r="I892" i="6" s="1"/>
  <c r="H893" i="6"/>
  <c r="I893" i="6" s="1"/>
  <c r="H894" i="6"/>
  <c r="I894" i="6" s="1"/>
  <c r="H895" i="6"/>
  <c r="I895" i="6" s="1"/>
  <c r="H896" i="6"/>
  <c r="I896" i="6" s="1"/>
  <c r="H897" i="6"/>
  <c r="I897" i="6" s="1"/>
  <c r="H898" i="6"/>
  <c r="H899" i="6"/>
  <c r="I899" i="6" s="1"/>
  <c r="H900" i="6"/>
  <c r="I900" i="6" s="1"/>
  <c r="H901" i="6"/>
  <c r="I901" i="6" s="1"/>
  <c r="H902" i="6"/>
  <c r="H903" i="6"/>
  <c r="I903" i="6" s="1"/>
  <c r="H904" i="6"/>
  <c r="H905" i="6"/>
  <c r="I905" i="6" s="1"/>
  <c r="H906" i="6"/>
  <c r="I906" i="6" s="1"/>
  <c r="H907" i="6"/>
  <c r="I907" i="6" s="1"/>
  <c r="H908" i="6"/>
  <c r="I908" i="6" s="1"/>
  <c r="H909" i="6"/>
  <c r="I909" i="6" s="1"/>
  <c r="H910" i="6"/>
  <c r="H911" i="6"/>
  <c r="I911" i="6" s="1"/>
  <c r="H912" i="6"/>
  <c r="H913" i="6"/>
  <c r="H914" i="6"/>
  <c r="H915" i="6"/>
  <c r="I915" i="6" s="1"/>
  <c r="H916" i="6"/>
  <c r="I916" i="6" s="1"/>
  <c r="H917" i="6"/>
  <c r="H918" i="6"/>
  <c r="I918" i="6" s="1"/>
  <c r="H919" i="6"/>
  <c r="I919" i="6" s="1"/>
  <c r="H920" i="6"/>
  <c r="I920" i="6" s="1"/>
  <c r="H921" i="6"/>
  <c r="I921" i="6" s="1"/>
  <c r="H922" i="6"/>
  <c r="H923" i="6"/>
  <c r="I923" i="6" s="1"/>
  <c r="H924" i="6"/>
  <c r="H925" i="6"/>
  <c r="H926" i="6"/>
  <c r="I926" i="6" s="1"/>
  <c r="H927" i="6"/>
  <c r="I927" i="6" s="1"/>
  <c r="H928" i="6"/>
  <c r="I928" i="6" s="1"/>
  <c r="H929" i="6"/>
  <c r="I929" i="6" s="1"/>
  <c r="H930" i="6"/>
  <c r="I930" i="6" s="1"/>
  <c r="H931" i="6"/>
  <c r="I931" i="6" s="1"/>
  <c r="H932" i="6"/>
  <c r="I932" i="6" s="1"/>
  <c r="H933" i="6"/>
  <c r="I933" i="6" s="1"/>
  <c r="H934" i="6"/>
  <c r="H935" i="6"/>
  <c r="H936" i="6"/>
  <c r="H937" i="6"/>
  <c r="H938" i="6"/>
  <c r="H939" i="6"/>
  <c r="I939" i="6" s="1"/>
  <c r="H940" i="6"/>
  <c r="I940" i="6" s="1"/>
  <c r="H941" i="6"/>
  <c r="H942" i="6"/>
  <c r="H943" i="6"/>
  <c r="I943" i="6" s="1"/>
  <c r="H944" i="6"/>
  <c r="I944" i="6" s="1"/>
  <c r="H945" i="6"/>
  <c r="I945" i="6" s="1"/>
  <c r="H946" i="6"/>
  <c r="H947" i="6"/>
  <c r="I947" i="6" s="1"/>
  <c r="H948" i="6"/>
  <c r="I948" i="6" s="1"/>
  <c r="H949" i="6"/>
  <c r="H950" i="6"/>
  <c r="I950" i="6" s="1"/>
  <c r="H951" i="6"/>
  <c r="I951" i="6" s="1"/>
  <c r="H952" i="6"/>
  <c r="I952" i="6" s="1"/>
  <c r="H953" i="6"/>
  <c r="I953" i="6" s="1"/>
  <c r="H954" i="6"/>
  <c r="I954" i="6" s="1"/>
  <c r="H955" i="6"/>
  <c r="I955" i="6" s="1"/>
  <c r="H956" i="6"/>
  <c r="I956" i="6" s="1"/>
  <c r="H957" i="6"/>
  <c r="I957" i="6" s="1"/>
  <c r="H958" i="6"/>
  <c r="H959" i="6"/>
  <c r="H960" i="6"/>
  <c r="I960" i="6" s="1"/>
  <c r="H961" i="6"/>
  <c r="H962" i="6"/>
  <c r="I962" i="6" s="1"/>
  <c r="H963" i="6"/>
  <c r="I963" i="6" s="1"/>
  <c r="H964" i="6"/>
  <c r="I964" i="6" s="1"/>
  <c r="H965" i="6"/>
  <c r="I965" i="6" s="1"/>
  <c r="H966" i="6"/>
  <c r="I966" i="6" s="1"/>
  <c r="H967" i="6"/>
  <c r="I967" i="6" s="1"/>
  <c r="H968" i="6"/>
  <c r="I968" i="6" s="1"/>
  <c r="H969" i="6"/>
  <c r="I969" i="6" s="1"/>
  <c r="H970" i="6"/>
  <c r="H971" i="6"/>
  <c r="I971" i="6" s="1"/>
  <c r="H972" i="6"/>
  <c r="I972" i="6" s="1"/>
  <c r="H973" i="6"/>
  <c r="H974" i="6"/>
  <c r="H975" i="6"/>
  <c r="H976" i="6"/>
  <c r="I976" i="6" s="1"/>
  <c r="H977" i="6"/>
  <c r="H978" i="6"/>
  <c r="I978" i="6" s="1"/>
  <c r="H979" i="6"/>
  <c r="I979" i="6" s="1"/>
  <c r="H980" i="6"/>
  <c r="I980" i="6" s="1"/>
  <c r="H981" i="6"/>
  <c r="I981" i="6" s="1"/>
  <c r="H982" i="6"/>
  <c r="H983" i="6"/>
  <c r="H984" i="6"/>
  <c r="H985" i="6"/>
  <c r="H986" i="6"/>
  <c r="I986" i="6" s="1"/>
  <c r="H987" i="6"/>
  <c r="I987" i="6" s="1"/>
  <c r="H988" i="6"/>
  <c r="I988" i="6" s="1"/>
  <c r="H989" i="6"/>
  <c r="I989" i="6" s="1"/>
  <c r="H990" i="6"/>
  <c r="I990" i="6" s="1"/>
  <c r="H991" i="6"/>
  <c r="I991" i="6" s="1"/>
  <c r="H992" i="6"/>
  <c r="I992" i="6" s="1"/>
  <c r="H993" i="6"/>
  <c r="I993" i="6" s="1"/>
  <c r="H994" i="6"/>
  <c r="H995" i="6"/>
  <c r="I995" i="6" s="1"/>
  <c r="H996" i="6"/>
  <c r="H997" i="6"/>
  <c r="H998" i="6"/>
  <c r="I998" i="6" s="1"/>
  <c r="H999" i="6"/>
  <c r="I999" i="6" s="1"/>
  <c r="H1000" i="6"/>
  <c r="H1001" i="6"/>
  <c r="H1002" i="6"/>
  <c r="I1002" i="6" s="1"/>
  <c r="H1003" i="6"/>
  <c r="I1003" i="6" s="1"/>
  <c r="H1004" i="6"/>
  <c r="I1004" i="6" s="1"/>
  <c r="H1005" i="6"/>
  <c r="I1005" i="6" s="1"/>
  <c r="H1006" i="6"/>
  <c r="H1007" i="6"/>
  <c r="I1007" i="6" s="1"/>
  <c r="H1008" i="6"/>
  <c r="H1009" i="6"/>
  <c r="H1010" i="6"/>
  <c r="H1011" i="6"/>
  <c r="I1011" i="6" s="1"/>
  <c r="H1012" i="6"/>
  <c r="I1012" i="6" s="1"/>
  <c r="H1013" i="6"/>
  <c r="I1013" i="6" s="1"/>
  <c r="H1014" i="6"/>
  <c r="I1014" i="6" s="1"/>
  <c r="H1015" i="6"/>
  <c r="I1015" i="6" s="1"/>
  <c r="H1016" i="6"/>
  <c r="I1016" i="6" s="1"/>
  <c r="H1017" i="6"/>
  <c r="I1017" i="6" s="1"/>
  <c r="H1018" i="6"/>
  <c r="H1019" i="6"/>
  <c r="I1019" i="6" s="1"/>
  <c r="H1020" i="6"/>
  <c r="I1020" i="6" s="1"/>
  <c r="H1021" i="6"/>
  <c r="I1021" i="6" s="1"/>
  <c r="H1022" i="6"/>
  <c r="H1023" i="6"/>
  <c r="I1023" i="6" s="1"/>
  <c r="H1024" i="6"/>
  <c r="H1025" i="6"/>
  <c r="H1026" i="6"/>
  <c r="I1026" i="6" s="1"/>
  <c r="H1027" i="6"/>
  <c r="I1027" i="6" s="1"/>
  <c r="H1028" i="6"/>
  <c r="I1028" i="6" s="1"/>
  <c r="H1029" i="6"/>
  <c r="I1029" i="6" s="1"/>
  <c r="H1030" i="6"/>
  <c r="H1031" i="6"/>
  <c r="H1032" i="6"/>
  <c r="H1033" i="6"/>
  <c r="H1034" i="6"/>
  <c r="I1034" i="6" s="1"/>
  <c r="H1035" i="6"/>
  <c r="I1035" i="6" s="1"/>
  <c r="H1036" i="6"/>
  <c r="I1036" i="6" s="1"/>
  <c r="H1037" i="6"/>
  <c r="I1037" i="6" s="1"/>
  <c r="H1038" i="6"/>
  <c r="I1038" i="6" s="1"/>
  <c r="H1039" i="6"/>
  <c r="I1039" i="6" s="1"/>
  <c r="H1040" i="6"/>
  <c r="I1040" i="6" s="1"/>
  <c r="H1041" i="6"/>
  <c r="I1041" i="6" s="1"/>
  <c r="H1042" i="6"/>
  <c r="H1043" i="6"/>
  <c r="I1043" i="6" s="1"/>
  <c r="H1044" i="6"/>
  <c r="H1045" i="6"/>
  <c r="H1046" i="6"/>
  <c r="H1047" i="6"/>
  <c r="I1047" i="6" s="1"/>
  <c r="H1048" i="6"/>
  <c r="I1048" i="6" s="1"/>
  <c r="H1049" i="6"/>
  <c r="I1049" i="6" s="1"/>
  <c r="H1050" i="6"/>
  <c r="I1050" i="6" s="1"/>
  <c r="H1051" i="6"/>
  <c r="I1051" i="6" s="1"/>
  <c r="H1052" i="6"/>
  <c r="I1052" i="6" s="1"/>
  <c r="H1053" i="6"/>
  <c r="I1053" i="6" s="1"/>
  <c r="H1054" i="6"/>
  <c r="H1055" i="6"/>
  <c r="H1056" i="6"/>
  <c r="H1057" i="6"/>
  <c r="H1058" i="6"/>
  <c r="H1059" i="6"/>
  <c r="I1059" i="6" s="1"/>
  <c r="H1060" i="6"/>
  <c r="H1061" i="6"/>
  <c r="H1062" i="6"/>
  <c r="H1063" i="6"/>
  <c r="I1063" i="6" s="1"/>
  <c r="H1064" i="6"/>
  <c r="I1064" i="6" s="1"/>
  <c r="H1065" i="6"/>
  <c r="I1065" i="6" s="1"/>
  <c r="H1066" i="6"/>
  <c r="H1067" i="6"/>
  <c r="I1067" i="6" s="1"/>
  <c r="H1068" i="6"/>
  <c r="I1068" i="6" s="1"/>
  <c r="H1069" i="6"/>
  <c r="H1070" i="6"/>
  <c r="I1070" i="6" s="1"/>
  <c r="H1071" i="6"/>
  <c r="I1071" i="6" s="1"/>
  <c r="H1072" i="6"/>
  <c r="I1072" i="6" s="1"/>
  <c r="H1073" i="6"/>
  <c r="I1073" i="6" s="1"/>
  <c r="H1074" i="6"/>
  <c r="I1074" i="6" s="1"/>
  <c r="H1075" i="6"/>
  <c r="I1075" i="6" s="1"/>
  <c r="H1076" i="6"/>
  <c r="I1076" i="6" s="1"/>
  <c r="H1077" i="6"/>
  <c r="I1077" i="6" s="1"/>
  <c r="H1078" i="6"/>
  <c r="H1079" i="6"/>
  <c r="H1080" i="6"/>
  <c r="I1080" i="6" s="1"/>
  <c r="H1081" i="6"/>
  <c r="H1082" i="6"/>
  <c r="I1082" i="6" s="1"/>
  <c r="H1083" i="6"/>
  <c r="I1083" i="6" s="1"/>
  <c r="H1084" i="6"/>
  <c r="I1084" i="6" s="1"/>
  <c r="H1085" i="6"/>
  <c r="H1086" i="6"/>
  <c r="I1086" i="6" s="1"/>
  <c r="H1087" i="6"/>
  <c r="I1087" i="6" s="1"/>
  <c r="H1088" i="6"/>
  <c r="I1088" i="6" s="1"/>
  <c r="H1089" i="6"/>
  <c r="I1089" i="6" s="1"/>
  <c r="H1090" i="6"/>
  <c r="H1091" i="6"/>
  <c r="I1091" i="6" s="1"/>
  <c r="H1092" i="6"/>
  <c r="I1092" i="6" s="1"/>
  <c r="H1093" i="6"/>
  <c r="H1094" i="6"/>
  <c r="H1095" i="6"/>
  <c r="H1096" i="6"/>
  <c r="I1096" i="6" s="1"/>
  <c r="H1097" i="6"/>
  <c r="I1097" i="6" s="1"/>
  <c r="H1098" i="6"/>
  <c r="I1098" i="6" s="1"/>
  <c r="H1099" i="6"/>
  <c r="I1099" i="6" s="1"/>
  <c r="H1100" i="6"/>
  <c r="I1100" i="6" s="1"/>
  <c r="H1101" i="6"/>
  <c r="I1101" i="6" s="1"/>
  <c r="H1102" i="6"/>
  <c r="H1103" i="6"/>
  <c r="H1104" i="6"/>
  <c r="H1105" i="6"/>
  <c r="H1106" i="6"/>
  <c r="I1106" i="6" s="1"/>
  <c r="H1107" i="6"/>
  <c r="I1107" i="6" s="1"/>
  <c r="H1108" i="6"/>
  <c r="I1108" i="6" s="1"/>
  <c r="H1109" i="6"/>
  <c r="I1109" i="6" s="1"/>
  <c r="H1110" i="6"/>
  <c r="I1110" i="6" s="1"/>
  <c r="H1111" i="6"/>
  <c r="I1111" i="6" s="1"/>
  <c r="H1112" i="6"/>
  <c r="I1112" i="6" s="1"/>
  <c r="H1113" i="6"/>
  <c r="I1113" i="6" s="1"/>
  <c r="H1114" i="6"/>
  <c r="H1115" i="6"/>
  <c r="I1115" i="6" s="1"/>
  <c r="H1116" i="6"/>
  <c r="H1117" i="6"/>
  <c r="H1118" i="6"/>
  <c r="H1119" i="6"/>
  <c r="H1120" i="6"/>
  <c r="H1121" i="6"/>
  <c r="H1122" i="6"/>
  <c r="I1122" i="6" s="1"/>
  <c r="H1123" i="6"/>
  <c r="I1123" i="6" s="1"/>
  <c r="H1124" i="6"/>
  <c r="I1124" i="6" s="1"/>
  <c r="H1125" i="6"/>
  <c r="I1125" i="6" s="1"/>
  <c r="I10" i="6"/>
  <c r="I13" i="6"/>
  <c r="I16" i="6"/>
  <c r="I18" i="6"/>
  <c r="I22" i="6"/>
  <c r="I23" i="6"/>
  <c r="I24" i="6"/>
  <c r="I25" i="6"/>
  <c r="I30" i="6"/>
  <c r="I34" i="6"/>
  <c r="I38" i="6"/>
  <c r="I42" i="6"/>
  <c r="I46" i="6"/>
  <c r="I47" i="6"/>
  <c r="I48" i="6"/>
  <c r="I49" i="6"/>
  <c r="I54" i="6"/>
  <c r="I58" i="6"/>
  <c r="I61" i="6"/>
  <c r="I62" i="6"/>
  <c r="I63" i="6"/>
  <c r="I64" i="6"/>
  <c r="I66" i="6"/>
  <c r="I70" i="6"/>
  <c r="I71" i="6"/>
  <c r="I72" i="6"/>
  <c r="I73" i="6"/>
  <c r="I78" i="6"/>
  <c r="I82" i="6"/>
  <c r="I84" i="6"/>
  <c r="I85" i="6"/>
  <c r="I88" i="6"/>
  <c r="I89" i="6"/>
  <c r="I90" i="6"/>
  <c r="I94" i="6"/>
  <c r="I95" i="6"/>
  <c r="I96" i="6"/>
  <c r="I98" i="6"/>
  <c r="I106" i="6"/>
  <c r="I109" i="6"/>
  <c r="I110" i="6"/>
  <c r="I111" i="6"/>
  <c r="I112" i="6"/>
  <c r="I114" i="6"/>
  <c r="I118" i="6"/>
  <c r="I119" i="6"/>
  <c r="I120" i="6"/>
  <c r="I121" i="6"/>
  <c r="I126" i="6"/>
  <c r="I130" i="6"/>
  <c r="I135" i="6"/>
  <c r="I136" i="6"/>
  <c r="I137" i="6"/>
  <c r="I138" i="6"/>
  <c r="I142" i="6"/>
  <c r="I143" i="6"/>
  <c r="I144" i="6"/>
  <c r="I146" i="6"/>
  <c r="I154" i="6"/>
  <c r="I157" i="6"/>
  <c r="I158" i="6"/>
  <c r="I160" i="6"/>
  <c r="I166" i="6"/>
  <c r="I167" i="6"/>
  <c r="I168" i="6"/>
  <c r="I169" i="6"/>
  <c r="I170" i="6"/>
  <c r="I173" i="6"/>
  <c r="I174" i="6"/>
  <c r="I175" i="6"/>
  <c r="I176" i="6"/>
  <c r="I178" i="6"/>
  <c r="I186" i="6"/>
  <c r="I190" i="6"/>
  <c r="I191" i="6"/>
  <c r="I192" i="6"/>
  <c r="I194" i="6"/>
  <c r="I202" i="6"/>
  <c r="I205" i="6"/>
  <c r="I208" i="6"/>
  <c r="I210" i="6"/>
  <c r="I214" i="6"/>
  <c r="I215" i="6"/>
  <c r="I216" i="6"/>
  <c r="I217" i="6"/>
  <c r="I218" i="6"/>
  <c r="I221" i="6"/>
  <c r="I222" i="6"/>
  <c r="I226" i="6"/>
  <c r="I231" i="6"/>
  <c r="I232" i="6"/>
  <c r="I234" i="6"/>
  <c r="I238" i="6"/>
  <c r="I239" i="6"/>
  <c r="I240" i="6"/>
  <c r="I242" i="6"/>
  <c r="I250" i="6"/>
  <c r="I253" i="6"/>
  <c r="I254" i="6"/>
  <c r="I255" i="6"/>
  <c r="I256" i="6"/>
  <c r="I258" i="6"/>
  <c r="I262" i="6"/>
  <c r="I263" i="6"/>
  <c r="I264" i="6"/>
  <c r="I265" i="6"/>
  <c r="I270" i="6"/>
  <c r="I274" i="6"/>
  <c r="I279" i="6"/>
  <c r="I280" i="6"/>
  <c r="I281" i="6"/>
  <c r="I282" i="6"/>
  <c r="I286" i="6"/>
  <c r="I287" i="6"/>
  <c r="I288" i="6"/>
  <c r="I289" i="6"/>
  <c r="I294" i="6"/>
  <c r="I298" i="6"/>
  <c r="I301" i="6"/>
  <c r="I310" i="6"/>
  <c r="I311" i="6"/>
  <c r="I312" i="6"/>
  <c r="I313" i="6"/>
  <c r="I314" i="6"/>
  <c r="I318" i="6"/>
  <c r="I322" i="6"/>
  <c r="I324" i="6"/>
  <c r="I325" i="6"/>
  <c r="I328" i="6"/>
  <c r="I330" i="6"/>
  <c r="I334" i="6"/>
  <c r="I336" i="6"/>
  <c r="I341" i="6"/>
  <c r="I342" i="6"/>
  <c r="I346" i="6"/>
  <c r="I349" i="6"/>
  <c r="I352" i="6"/>
  <c r="I358" i="6"/>
  <c r="I359" i="6"/>
  <c r="I360" i="6"/>
  <c r="I361" i="6"/>
  <c r="I366" i="6"/>
  <c r="I370" i="6"/>
  <c r="I373" i="6"/>
  <c r="I374" i="6"/>
  <c r="I376" i="6"/>
  <c r="I378" i="6"/>
  <c r="I382" i="6"/>
  <c r="I384" i="6"/>
  <c r="I390" i="6"/>
  <c r="I394" i="6"/>
  <c r="I397" i="6"/>
  <c r="I400" i="6"/>
  <c r="I406" i="6"/>
  <c r="I407" i="6"/>
  <c r="I408" i="6"/>
  <c r="I409" i="6"/>
  <c r="I410" i="6"/>
  <c r="I412" i="6"/>
  <c r="I413" i="6"/>
  <c r="I415" i="6"/>
  <c r="I418" i="6"/>
  <c r="I421" i="6"/>
  <c r="I426" i="6"/>
  <c r="I430" i="6"/>
  <c r="I431" i="6"/>
  <c r="I432" i="6"/>
  <c r="I433" i="6"/>
  <c r="I434" i="6"/>
  <c r="I437" i="6"/>
  <c r="I438" i="6"/>
  <c r="I442" i="6"/>
  <c r="I445" i="6"/>
  <c r="I450" i="6"/>
  <c r="I454" i="6"/>
  <c r="I455" i="6"/>
  <c r="I456" i="6"/>
  <c r="I457" i="6"/>
  <c r="I462" i="6"/>
  <c r="I466" i="6"/>
  <c r="I469" i="6"/>
  <c r="I472" i="6"/>
  <c r="I474" i="6"/>
  <c r="I478" i="6"/>
  <c r="I479" i="6"/>
  <c r="I480" i="6"/>
  <c r="I481" i="6"/>
  <c r="I486" i="6"/>
  <c r="I490" i="6"/>
  <c r="I494" i="6"/>
  <c r="I497" i="6"/>
  <c r="I498" i="6"/>
  <c r="I502" i="6"/>
  <c r="I503" i="6"/>
  <c r="I504" i="6"/>
  <c r="I505" i="6"/>
  <c r="I510" i="6"/>
  <c r="I514" i="6"/>
  <c r="I517" i="6"/>
  <c r="I518" i="6"/>
  <c r="I519" i="6"/>
  <c r="I522" i="6"/>
  <c r="I526" i="6"/>
  <c r="I527" i="6"/>
  <c r="I528" i="6"/>
  <c r="I529" i="6"/>
  <c r="I534" i="6"/>
  <c r="I538" i="6"/>
  <c r="I541" i="6"/>
  <c r="I544" i="6"/>
  <c r="I545" i="6"/>
  <c r="I546" i="6"/>
  <c r="I549" i="6"/>
  <c r="I550" i="6"/>
  <c r="I551" i="6"/>
  <c r="I552" i="6"/>
  <c r="I553" i="6"/>
  <c r="I562" i="6"/>
  <c r="I565" i="6"/>
  <c r="I566" i="6"/>
  <c r="I567" i="6"/>
  <c r="I568" i="6"/>
  <c r="I569" i="6"/>
  <c r="I573" i="6"/>
  <c r="I574" i="6"/>
  <c r="I575" i="6"/>
  <c r="I576" i="6"/>
  <c r="I577" i="6"/>
  <c r="I582" i="6"/>
  <c r="I586" i="6"/>
  <c r="I591" i="6"/>
  <c r="I592" i="6"/>
  <c r="I594" i="6"/>
  <c r="I598" i="6"/>
  <c r="I599" i="6"/>
  <c r="I600" i="6"/>
  <c r="I602" i="6"/>
  <c r="I606" i="6"/>
  <c r="I610" i="6"/>
  <c r="I613" i="6"/>
  <c r="I618" i="6"/>
  <c r="I622" i="6"/>
  <c r="I623" i="6"/>
  <c r="I624" i="6"/>
  <c r="I625" i="6"/>
  <c r="I626" i="6"/>
  <c r="I629" i="6"/>
  <c r="I630" i="6"/>
  <c r="I631" i="6"/>
  <c r="I632" i="6"/>
  <c r="I634" i="6"/>
  <c r="I642" i="6"/>
  <c r="I646" i="6"/>
  <c r="I647" i="6"/>
  <c r="I648" i="6"/>
  <c r="I650" i="6"/>
  <c r="I654" i="6"/>
  <c r="I658" i="6"/>
  <c r="I661" i="6"/>
  <c r="I666" i="6"/>
  <c r="I670" i="6"/>
  <c r="I671" i="6"/>
  <c r="I672" i="6"/>
  <c r="I673" i="6"/>
  <c r="I676" i="6"/>
  <c r="I677" i="6"/>
  <c r="I678" i="6"/>
  <c r="I682" i="6"/>
  <c r="I685" i="6"/>
  <c r="I686" i="6"/>
  <c r="I687" i="6"/>
  <c r="I688" i="6"/>
  <c r="I690" i="6"/>
  <c r="I694" i="6"/>
  <c r="I695" i="6"/>
  <c r="I697" i="6"/>
  <c r="I702" i="6"/>
  <c r="I706" i="6"/>
  <c r="I709" i="6"/>
  <c r="I711" i="6"/>
  <c r="I713" i="6"/>
  <c r="I718" i="6"/>
  <c r="I719" i="6"/>
  <c r="I720" i="6"/>
  <c r="I721" i="6"/>
  <c r="I726" i="6"/>
  <c r="I730" i="6"/>
  <c r="I733" i="6"/>
  <c r="I734" i="6"/>
  <c r="I735" i="6"/>
  <c r="I736" i="6"/>
  <c r="I737" i="6"/>
  <c r="I738" i="6"/>
  <c r="I742" i="6"/>
  <c r="I743" i="6"/>
  <c r="I745" i="6"/>
  <c r="I750" i="6"/>
  <c r="I754" i="6"/>
  <c r="I757" i="6"/>
  <c r="I758" i="6"/>
  <c r="I759" i="6"/>
  <c r="I766" i="6"/>
  <c r="I767" i="6"/>
  <c r="I768" i="6"/>
  <c r="I769" i="6"/>
  <c r="I770" i="6"/>
  <c r="I773" i="6"/>
  <c r="I774" i="6"/>
  <c r="I775" i="6"/>
  <c r="I778" i="6"/>
  <c r="I781" i="6"/>
  <c r="I790" i="6"/>
  <c r="I791" i="6"/>
  <c r="I793" i="6"/>
  <c r="I797" i="6"/>
  <c r="I798" i="6"/>
  <c r="I799" i="6"/>
  <c r="I800" i="6"/>
  <c r="I802" i="6"/>
  <c r="I805" i="6"/>
  <c r="I814" i="6"/>
  <c r="I815" i="6"/>
  <c r="I816" i="6"/>
  <c r="I817" i="6"/>
  <c r="I818" i="6"/>
  <c r="I823" i="6"/>
  <c r="I826" i="6"/>
  <c r="I829" i="6"/>
  <c r="I838" i="6"/>
  <c r="I839" i="6"/>
  <c r="I841" i="6"/>
  <c r="I850" i="6"/>
  <c r="I852" i="6"/>
  <c r="I853" i="6"/>
  <c r="I854" i="6"/>
  <c r="I862" i="6"/>
  <c r="I863" i="6"/>
  <c r="I864" i="6"/>
  <c r="I865" i="6"/>
  <c r="I874" i="6"/>
  <c r="I877" i="6"/>
  <c r="I878" i="6"/>
  <c r="I879" i="6"/>
  <c r="I880" i="6"/>
  <c r="I886" i="6"/>
  <c r="I888" i="6"/>
  <c r="I889" i="6"/>
  <c r="I890" i="6"/>
  <c r="I898" i="6"/>
  <c r="I902" i="6"/>
  <c r="I904" i="6"/>
  <c r="I910" i="6"/>
  <c r="I912" i="6"/>
  <c r="I913" i="6"/>
  <c r="I914" i="6"/>
  <c r="I917" i="6"/>
  <c r="I922" i="6"/>
  <c r="I924" i="6"/>
  <c r="I925" i="6"/>
  <c r="I934" i="6"/>
  <c r="I935" i="6"/>
  <c r="I936" i="6"/>
  <c r="I937" i="6"/>
  <c r="I938" i="6"/>
  <c r="I941" i="6"/>
  <c r="I942" i="6"/>
  <c r="I946" i="6"/>
  <c r="I949" i="6"/>
  <c r="I958" i="6"/>
  <c r="I959" i="6"/>
  <c r="I961" i="6"/>
  <c r="I970" i="6"/>
  <c r="I973" i="6"/>
  <c r="I974" i="6"/>
  <c r="I975" i="6"/>
  <c r="I977" i="6"/>
  <c r="I982" i="6"/>
  <c r="I983" i="6"/>
  <c r="I984" i="6"/>
  <c r="I985" i="6"/>
  <c r="I994" i="6"/>
  <c r="I996" i="6"/>
  <c r="I997" i="6"/>
  <c r="I1000" i="6"/>
  <c r="I1001" i="6"/>
  <c r="I1006" i="6"/>
  <c r="I1008" i="6"/>
  <c r="I1009" i="6"/>
  <c r="I1010" i="6"/>
  <c r="I1018" i="6"/>
  <c r="I1022" i="6"/>
  <c r="I1024" i="6"/>
  <c r="I1025" i="6"/>
  <c r="I1030" i="6"/>
  <c r="I1031" i="6"/>
  <c r="I1032" i="6"/>
  <c r="I1033" i="6"/>
  <c r="I1042" i="6"/>
  <c r="I1044" i="6"/>
  <c r="I1045" i="6"/>
  <c r="I1046" i="6"/>
  <c r="I1054" i="6"/>
  <c r="I1055" i="6"/>
  <c r="I1056" i="6"/>
  <c r="I1057" i="6"/>
  <c r="I1058" i="6"/>
  <c r="I1060" i="6"/>
  <c r="I1061" i="6"/>
  <c r="I1062" i="6"/>
  <c r="I1066" i="6"/>
  <c r="I1069" i="6"/>
  <c r="I1078" i="6"/>
  <c r="I1079" i="6"/>
  <c r="I1081" i="6"/>
  <c r="I1085" i="6"/>
  <c r="I1090" i="6"/>
  <c r="I1093" i="6"/>
  <c r="I1094" i="6"/>
  <c r="I1095" i="6"/>
  <c r="I1102" i="6"/>
  <c r="I1103" i="6"/>
  <c r="I1104" i="6"/>
  <c r="I1105" i="6"/>
  <c r="I1114" i="6"/>
  <c r="I1116" i="6"/>
  <c r="I1117" i="6"/>
  <c r="I1118" i="6"/>
  <c r="I1119" i="6"/>
  <c r="I1120" i="6"/>
  <c r="I1121" i="6"/>
  <c r="I3" i="6"/>
  <c r="J3" i="6"/>
  <c r="H3" i="6"/>
  <c r="I158" i="3" l="1"/>
  <c r="I151" i="3"/>
  <c r="F151" i="3"/>
  <c r="H136" i="3"/>
  <c r="I121" i="3"/>
  <c r="H121" i="3"/>
  <c r="H107" i="3"/>
  <c r="J93" i="3"/>
  <c r="I93" i="3"/>
  <c r="H93" i="3"/>
  <c r="F93" i="3"/>
  <c r="I63" i="3"/>
  <c r="H63" i="3"/>
  <c r="J59" i="3"/>
  <c r="J63" i="3" s="1"/>
  <c r="F63" i="3"/>
  <c r="E63" i="3"/>
  <c r="I46" i="3"/>
  <c r="H46" i="3"/>
  <c r="I26" i="3"/>
  <c r="H26" i="3"/>
  <c r="I17" i="3"/>
  <c r="I10" i="3"/>
  <c r="H10" i="3"/>
  <c r="J8" i="3"/>
  <c r="J10" i="3" s="1"/>
  <c r="F10" i="3"/>
  <c r="E10" i="3"/>
  <c r="G93" i="3" l="1"/>
  <c r="E136" i="3"/>
  <c r="F26" i="3"/>
  <c r="E121" i="3"/>
  <c r="F46" i="3"/>
  <c r="F121" i="3"/>
  <c r="F158" i="3"/>
  <c r="J121" i="3"/>
  <c r="J26" i="3"/>
  <c r="E93" i="3"/>
  <c r="E107" i="3"/>
  <c r="J158" i="3"/>
  <c r="F17" i="3"/>
  <c r="G59" i="3"/>
  <c r="G63" i="3" s="1"/>
  <c r="H158" i="3"/>
  <c r="E26" i="3"/>
  <c r="G26" i="3" l="1"/>
  <c r="G46" i="3"/>
  <c r="G10" i="3"/>
  <c r="E158" i="3"/>
  <c r="G158" i="3"/>
  <c r="G121" i="3"/>
  <c r="F89" i="3" l="1"/>
  <c r="I89" i="3"/>
  <c r="G89" i="3" l="1"/>
  <c r="E89" i="3"/>
  <c r="H89" i="3"/>
  <c r="J89" i="3"/>
  <c r="F107" i="3" l="1"/>
  <c r="G107" i="3"/>
  <c r="I107" i="3"/>
  <c r="J107" i="3" l="1"/>
  <c r="F136" i="3"/>
  <c r="F159" i="3" s="1"/>
  <c r="G136" i="3"/>
  <c r="J136" i="3"/>
  <c r="I136" i="3" l="1"/>
  <c r="I159" i="3" s="1"/>
  <c r="I160" i="3" s="1"/>
  <c r="F160" i="3"/>
  <c r="G151" i="3"/>
  <c r="G159" i="3" s="1"/>
  <c r="E151" i="3"/>
  <c r="E159" i="3" s="1"/>
  <c r="J151" i="3"/>
  <c r="J159" i="3" s="1"/>
  <c r="H151" i="3" l="1"/>
  <c r="H159" i="3" s="1"/>
  <c r="E160" i="3"/>
  <c r="J160" i="3"/>
  <c r="G160" i="3"/>
  <c r="F21" i="3"/>
  <c r="F94" i="3" s="1"/>
  <c r="I21" i="3"/>
  <c r="I94" i="3" s="1"/>
  <c r="F162" i="3" l="1"/>
  <c r="H160" i="3"/>
  <c r="I95" i="3"/>
  <c r="I162" i="3"/>
  <c r="I163" i="3" s="1"/>
  <c r="G179" i="1" l="1"/>
  <c r="F95" i="3"/>
  <c r="E17" i="3"/>
  <c r="J17" i="3"/>
  <c r="G17" i="3"/>
  <c r="E21" i="3"/>
  <c r="E94" i="3" s="1"/>
  <c r="G21" i="3"/>
  <c r="G94" i="3" s="1"/>
  <c r="G95" i="3" l="1"/>
  <c r="H17" i="3"/>
  <c r="J21" i="3"/>
  <c r="J94" i="3" s="1"/>
  <c r="H21" i="3"/>
  <c r="H94" i="3" s="1"/>
  <c r="E95" i="3" l="1"/>
  <c r="E162" i="3"/>
  <c r="G162" i="3"/>
  <c r="J162" i="3"/>
  <c r="J163" i="3" s="1"/>
  <c r="J95" i="3"/>
  <c r="H95" i="3" l="1"/>
  <c r="H162" i="3"/>
  <c r="H163" i="3" s="1"/>
  <c r="F139" i="1" l="1"/>
  <c r="F123" i="1" l="1"/>
  <c r="G123" i="1" l="1"/>
  <c r="F136" i="1"/>
  <c r="F138" i="1"/>
  <c r="F140" i="1" s="1"/>
  <c r="G178" i="1"/>
  <c r="G180" i="1" s="1"/>
  <c r="G207" i="1" l="1"/>
</calcChain>
</file>

<file path=xl/sharedStrings.xml><?xml version="1.0" encoding="utf-8"?>
<sst xmlns="http://schemas.openxmlformats.org/spreadsheetml/2006/main" count="16896" uniqueCount="4690">
  <si>
    <t>VILLA OLIVA RICE S.A.</t>
  </si>
  <si>
    <t>ANEXO I</t>
  </si>
  <si>
    <t xml:space="preserve">Tipo de Cambio </t>
  </si>
  <si>
    <t>CONCEPTO</t>
  </si>
  <si>
    <t>TIPO</t>
  </si>
  <si>
    <t>PLAZO</t>
  </si>
  <si>
    <t>VENCIMIENTO</t>
  </si>
  <si>
    <t>IMPORTE GS.</t>
  </si>
  <si>
    <t>IMPORTE USD</t>
  </si>
  <si>
    <t>SITUACION DE PAGO</t>
  </si>
  <si>
    <t>GS.</t>
  </si>
  <si>
    <t>USD.</t>
  </si>
  <si>
    <t>1.ACREEDORES COMERCIALES</t>
  </si>
  <si>
    <t>PROVEEDORES LOCALES</t>
  </si>
  <si>
    <t>PROVEEDORES LOCALES - GUARANIES</t>
  </si>
  <si>
    <t>Comercial</t>
  </si>
  <si>
    <t>Corriente</t>
  </si>
  <si>
    <t>Vencido</t>
  </si>
  <si>
    <t>Vigente</t>
  </si>
  <si>
    <t>PROVEEDORES LOCALES - DÓLARES</t>
  </si>
  <si>
    <t>OTROS PROVEEDORES LOCALES DÓLARES</t>
  </si>
  <si>
    <t>PROVEEDORES DEL EXTERIOR</t>
  </si>
  <si>
    <t>ACREEDORES VARIOS - GUARANIES</t>
  </si>
  <si>
    <t>CUENTAS VARIAS A PAGAR GS.</t>
  </si>
  <si>
    <t>PROVISION DE COSTOS Y GASTOS GS</t>
  </si>
  <si>
    <t>ACREEDORES VARIOS - DOLARES</t>
  </si>
  <si>
    <t>ACREEDORES VARIOS USD</t>
  </si>
  <si>
    <t>PROVISION DE COSTOS Y GASTOS USD</t>
  </si>
  <si>
    <t>GASTOS DE IMPORTACIONES A PAGAR USD</t>
  </si>
  <si>
    <t>GASTOS DE EXPORTACIONES A PAGAR USD</t>
  </si>
  <si>
    <t>TOTAL ACREEDORES COMERCIALES DE CORTO PLAZO</t>
  </si>
  <si>
    <t>ACREEDORES COMERCIALES DE LARGO PLAZO</t>
  </si>
  <si>
    <t>ADMINISTRACIÓN NACIONAL DE ENERGIA ELECTRICA</t>
  </si>
  <si>
    <t>No Corriente</t>
  </si>
  <si>
    <t>ACREEDORES VARIOS LP</t>
  </si>
  <si>
    <t>ARRENDAMIENTO DE INMUEBLE VA NIIF 16 A PAGAR LP</t>
  </si>
  <si>
    <t>TOTAL ACREEDORES COMERCIALES DE LARGO PLAZO</t>
  </si>
  <si>
    <t>TOTAL ACREEDORES COMERCIALES</t>
  </si>
  <si>
    <t>TOTAL CORRIENTE</t>
  </si>
  <si>
    <t>TOTAL NO CORRIENTE</t>
  </si>
  <si>
    <t>IMPORTE</t>
  </si>
  <si>
    <t>2.OTRAS CUENTAS POR PAGAR</t>
  </si>
  <si>
    <t>DEUDAS FISCALES Y LABORALES CORTO PLAZO</t>
  </si>
  <si>
    <t>RETENCIONES A PAGAR</t>
  </si>
  <si>
    <t>Fiscal</t>
  </si>
  <si>
    <t>IMPUESTO A LA RENTA A PAGAR</t>
  </si>
  <si>
    <t>Laboral</t>
  </si>
  <si>
    <t>TOTAL DEUDAS FISCALES CORTO PLAZO</t>
  </si>
  <si>
    <t>TOTAL OTRAS CUENTAS POR PAGAR</t>
  </si>
  <si>
    <t>-7/1-/2-19</t>
  </si>
  <si>
    <t>3.DEUDAS FINANCIERAS (Se adjunta detalle en Anexo II):</t>
  </si>
  <si>
    <t>DEUDAS FINANCIERAS DE CORTO PLAZO</t>
  </si>
  <si>
    <t>Financiera</t>
  </si>
  <si>
    <t>Anexo II</t>
  </si>
  <si>
    <t>BANCO DO BRASIL S.A. SUCURSAL NEW YORK</t>
  </si>
  <si>
    <t>BANCO REGIONAL SAECA</t>
  </si>
  <si>
    <t>BANCOP S.A.</t>
  </si>
  <si>
    <t>TOTAL DEUDAS FINANCIERAS DE CORTO PLAZO</t>
  </si>
  <si>
    <t>DEUDAS FINANCIERAS DE LARGO PLAZO</t>
  </si>
  <si>
    <t>DEUDAS BURSÁTILES LOCALES</t>
  </si>
  <si>
    <t>TOTAL DEUDAS FINANCIERAS DE LARGO PLAZO</t>
  </si>
  <si>
    <t>TOTAL DEUDAS FINANCIERAS</t>
  </si>
  <si>
    <t>4.INGRESOS DIFERIDOS</t>
  </si>
  <si>
    <t>ANTICIPO DE CLIENTES</t>
  </si>
  <si>
    <t>Ingresos Diferidos</t>
  </si>
  <si>
    <t>Anticipo</t>
  </si>
  <si>
    <t>ANTICIPOS DE OTROS CLIENTES DEL EXTERIOR USD</t>
  </si>
  <si>
    <t>ANTICIPOS DE CLIENTES LOCALES GS</t>
  </si>
  <si>
    <t xml:space="preserve">TOTAL ANTICIPO DE CLIENTES </t>
  </si>
  <si>
    <t>EXPORTACION EN CURSO</t>
  </si>
  <si>
    <t>TOTAL INGRESOS DIFERIDOS</t>
  </si>
  <si>
    <t>5.</t>
  </si>
  <si>
    <t>IMPUESTO DIFERIDO</t>
  </si>
  <si>
    <t>Provision</t>
  </si>
  <si>
    <t>TOTAL IMPUESTO DIFERIDO</t>
  </si>
  <si>
    <t xml:space="preserve">Anexo II </t>
  </si>
  <si>
    <t>U$S</t>
  </si>
  <si>
    <t>Gs</t>
  </si>
  <si>
    <t>Situación de</t>
  </si>
  <si>
    <t>Tipo de</t>
  </si>
  <si>
    <t>Entidad Financiera</t>
  </si>
  <si>
    <t>Préstamo Nº</t>
  </si>
  <si>
    <t>Tasa</t>
  </si>
  <si>
    <t>Vencimiento</t>
  </si>
  <si>
    <t>Cuota</t>
  </si>
  <si>
    <t>Intereses a Pagar</t>
  </si>
  <si>
    <t>Total</t>
  </si>
  <si>
    <t>Garantia</t>
  </si>
  <si>
    <t>pago</t>
  </si>
  <si>
    <t>Deuda</t>
  </si>
  <si>
    <t>Warrant</t>
  </si>
  <si>
    <t>TOTAL BANCO ATLAS S.A.</t>
  </si>
  <si>
    <t>Preferente</t>
  </si>
  <si>
    <t xml:space="preserve">Ordinaria </t>
  </si>
  <si>
    <t>TOTAL BANCO DO BRASIL S.A.</t>
  </si>
  <si>
    <t>TOTAL BANCO REGIONAL SAECA</t>
  </si>
  <si>
    <t>Fideicomiso</t>
  </si>
  <si>
    <t>TOTAL BANCO SUDAMERIS BANK SAECA</t>
  </si>
  <si>
    <t>TOTAL BANCO BANCO DO BRASIL S.A. SUCURSAL NEW YORK</t>
  </si>
  <si>
    <t>TOTAL BANCO GNB PARAGUAY SA</t>
  </si>
  <si>
    <t>TOTAL DEUDAS BURSATILES</t>
  </si>
  <si>
    <t>Ordinaria</t>
  </si>
  <si>
    <t>JUANA RIOS DE ENCISO</t>
  </si>
  <si>
    <t>TOTAL JUANA RIOS DE ENCISO</t>
  </si>
  <si>
    <t>TOTAL DEUDAS FINANCIERAS EN U$S Y EQUIVALENTES EN GS.</t>
  </si>
  <si>
    <t>TOTAL DEUDAS FINANCIERAS CORRIENTE</t>
  </si>
  <si>
    <t>53L80000719</t>
  </si>
  <si>
    <t>TOTAL BANCO CONTINENTAL SAECA</t>
  </si>
  <si>
    <t>Codeudoría</t>
  </si>
  <si>
    <t>TOTAL BANCO DO BRASIL S.A. SUCURSAL NEW YORK</t>
  </si>
  <si>
    <t>TOTAL BANCOP S.A.</t>
  </si>
  <si>
    <t>TOTAL DEUDAS BURSATILES LOCALES</t>
  </si>
  <si>
    <t>TOTAL DEUDAS FINANCIERAS NO CORRIENTE</t>
  </si>
  <si>
    <t>INFORME REQUERIDO POR LA RESOLUCIÓN Nº 35/23</t>
  </si>
  <si>
    <t>INFORME REQUERIDO POR LA RESOLUCIÓN  Nº 35/23</t>
  </si>
  <si>
    <t/>
  </si>
  <si>
    <t>HONORARIOS PROFESIONALES</t>
  </si>
  <si>
    <t>AGROQUIMICOS</t>
  </si>
  <si>
    <t>COMBUSTIBLE</t>
  </si>
  <si>
    <t>Plan de cuentas</t>
  </si>
  <si>
    <t>Cta.</t>
  </si>
  <si>
    <t>Descripc.</t>
  </si>
  <si>
    <t>Saldo anterior</t>
  </si>
  <si>
    <t>Debito</t>
  </si>
  <si>
    <t>Credito</t>
  </si>
  <si>
    <t>Mov  periodo</t>
  </si>
  <si>
    <t>Saldo act.</t>
  </si>
  <si>
    <t>1</t>
  </si>
  <si>
    <t>ACTIVO</t>
  </si>
  <si>
    <t>0,00</t>
  </si>
  <si>
    <t>126.421.719,20 D</t>
  </si>
  <si>
    <t>1.1</t>
  </si>
  <si>
    <t>ACTIVO CORRIENTE</t>
  </si>
  <si>
    <t>42.164.596,50 D</t>
  </si>
  <si>
    <t>1.1.01</t>
  </si>
  <si>
    <t>DISPONIBILIDADES</t>
  </si>
  <si>
    <t>286.496,63 D</t>
  </si>
  <si>
    <t>1.1.01.01</t>
  </si>
  <si>
    <t>RECAUDACIONES A DEPOSITAR</t>
  </si>
  <si>
    <t>282.687,38 C</t>
  </si>
  <si>
    <t>1.1.01.01.01</t>
  </si>
  <si>
    <t>RECAUDAC A DEPOS BASCULA EFECT GS</t>
  </si>
  <si>
    <t>6.872,53 D</t>
  </si>
  <si>
    <t>1.1.01.01.02</t>
  </si>
  <si>
    <t>REC A DEPOSITAR GS BASCULA CHEQ Y TRANSF</t>
  </si>
  <si>
    <t>7.520,96 D</t>
  </si>
  <si>
    <t>1.1.01.01.03</t>
  </si>
  <si>
    <t>RECAUDACIONES A DEPOSITAR USD</t>
  </si>
  <si>
    <t>1.1.01.01.04</t>
  </si>
  <si>
    <t>CAJA GENERICA - USD</t>
  </si>
  <si>
    <t>40.907,50 C</t>
  </si>
  <si>
    <t>1.1.01.01.05</t>
  </si>
  <si>
    <t>CAJA GENERICA - GS</t>
  </si>
  <si>
    <t>256.173,37 C</t>
  </si>
  <si>
    <t>1.1.01.02</t>
  </si>
  <si>
    <t>FONDOS FIJOS</t>
  </si>
  <si>
    <t>3.971,16 C</t>
  </si>
  <si>
    <t>1.1.01.02.01</t>
  </si>
  <si>
    <t>FONDO FIJO GS - VILLA OLIVA COMPRAS</t>
  </si>
  <si>
    <t>372,39 D</t>
  </si>
  <si>
    <t>1.1.01.02.02</t>
  </si>
  <si>
    <t>FONDO FIJO GS - ADMINISTRACION</t>
  </si>
  <si>
    <t>277,29 C</t>
  </si>
  <si>
    <t>1.1.01.02.03</t>
  </si>
  <si>
    <t>FONDO FIJO GS.- SILOS INDUSTRIA</t>
  </si>
  <si>
    <t>2.043,59 C</t>
  </si>
  <si>
    <t>1.1.01.02.04</t>
  </si>
  <si>
    <t>FONDO FIJO GS RR.HH. - CAMPO</t>
  </si>
  <si>
    <t>2.022,67 C</t>
  </si>
  <si>
    <t>1.1.01.03</t>
  </si>
  <si>
    <t>BANCOS</t>
  </si>
  <si>
    <t>573.155,17 D</t>
  </si>
  <si>
    <t>1.1.01.03.01</t>
  </si>
  <si>
    <t>BANCOS GUARANIES</t>
  </si>
  <si>
    <t>149.903,76 D</t>
  </si>
  <si>
    <t>1.1.01.03.01.01</t>
  </si>
  <si>
    <t>BANCO ITAU S.A. CTA. CTE. GS</t>
  </si>
  <si>
    <t>4.768,09 D</t>
  </si>
  <si>
    <t>1.1.01.03.01.02</t>
  </si>
  <si>
    <t>BANCO CONTINENTAL S.A. CTA. CTE. GS</t>
  </si>
  <si>
    <t>865,02 D</t>
  </si>
  <si>
    <t>1.1.01.03.01.03</t>
  </si>
  <si>
    <t>BANCO REGIONAL S.A. CTA. CTE. GS</t>
  </si>
  <si>
    <t>1.769,97 D</t>
  </si>
  <si>
    <t>1.1.01.03.01.04</t>
  </si>
  <si>
    <t>BANCO SUDAMERIS S.A. CTA. CTE. GS</t>
  </si>
  <si>
    <t>132.992,05 D</t>
  </si>
  <si>
    <t>1.1.01.03.01.05</t>
  </si>
  <si>
    <t>BANCO GNB PARAGUAY S.A. CTA. CTE. GS</t>
  </si>
  <si>
    <t>4.256,00 D</t>
  </si>
  <si>
    <t>1.1.01.03.01.06</t>
  </si>
  <si>
    <t>INTERFISA BANCO CTA. CTE. GS.</t>
  </si>
  <si>
    <t>2.589,17 D</t>
  </si>
  <si>
    <t>1.1.01.03.01.07</t>
  </si>
  <si>
    <t>BANCOP S.A. CTA. CTE. GS.</t>
  </si>
  <si>
    <t>1.462,66 D</t>
  </si>
  <si>
    <t>1.1.01.03.01.08</t>
  </si>
  <si>
    <t>BANCO GNB EN PROC. DE FUSION GS CTA CTE</t>
  </si>
  <si>
    <t>934,20 D</t>
  </si>
  <si>
    <t>1.1.01.03.01.09</t>
  </si>
  <si>
    <t>BANCO DO BRASIL GS- CAJA DE AHORRO</t>
  </si>
  <si>
    <t>266,60 D</t>
  </si>
  <si>
    <t>1.1.01.03.01.10</t>
  </si>
  <si>
    <t>BANCO ATLAS S.A. CTA. CTE. GS</t>
  </si>
  <si>
    <t>1.1.01.03.02</t>
  </si>
  <si>
    <t>BANCO DOLARES</t>
  </si>
  <si>
    <t>423.251,41 D</t>
  </si>
  <si>
    <t>1.1.01.03.02.01</t>
  </si>
  <si>
    <t>BANCO ITAU S.A. CTA. CTE. USD</t>
  </si>
  <si>
    <t>190.811,43 D</t>
  </si>
  <si>
    <t>1.1.01.03.02.02</t>
  </si>
  <si>
    <t>BANCO SUDAMERIS S.A. CTA. CTE. USD</t>
  </si>
  <si>
    <t>215.763,59 D</t>
  </si>
  <si>
    <t>1.1.01.03.02.03</t>
  </si>
  <si>
    <t>BANCO GNB PARAGUAY S.A. CTA. CTE. USD</t>
  </si>
  <si>
    <t>7.256,19 D</t>
  </si>
  <si>
    <t>1.1.01.03.02.04</t>
  </si>
  <si>
    <t>BANCO REGIONAL S.A. CTA. CTE. USD</t>
  </si>
  <si>
    <t>2.336,78 D</t>
  </si>
  <si>
    <t>1.1.01.03.02.05</t>
  </si>
  <si>
    <t>BANCO CONTINENTAL S.A. CTA. CTE. USD</t>
  </si>
  <si>
    <t>1.1.01.03.02.06</t>
  </si>
  <si>
    <t>INTERFISA BANCO CTA. CTE. USD.</t>
  </si>
  <si>
    <t>0,59 D</t>
  </si>
  <si>
    <t>1.1.01.03.02.07</t>
  </si>
  <si>
    <t>BANCOP CTA. CTE. USD</t>
  </si>
  <si>
    <t>440,03 D</t>
  </si>
  <si>
    <t>1.1.01.03.02.08</t>
  </si>
  <si>
    <t>BANCO GNB EN PROC. DE FUSION USD CTA CTE</t>
  </si>
  <si>
    <t>1.847,04 D</t>
  </si>
  <si>
    <t>1.1.01.03.02.09</t>
  </si>
  <si>
    <t>BANCO DO BRASIL USD- CAJA DE AHORRO</t>
  </si>
  <si>
    <t>4.028,36 D</t>
  </si>
  <si>
    <t>1.1.01.03.02.10</t>
  </si>
  <si>
    <t>FINEXPAR S.A.- CAJA DE AHORRO USD</t>
  </si>
  <si>
    <t>1.1.01.03.02.11</t>
  </si>
  <si>
    <t>BANCO RIO SAECA - CTA CTE USD</t>
  </si>
  <si>
    <t>758,79 D</t>
  </si>
  <si>
    <t>1.1.01.03.02.12</t>
  </si>
  <si>
    <t>BANCO ATLAS SA CTA. CTE. USD</t>
  </si>
  <si>
    <t>8,61 D</t>
  </si>
  <si>
    <t>1.1.02</t>
  </si>
  <si>
    <t>INVERSIONES TEMPORALES</t>
  </si>
  <si>
    <t>1.1.02.01</t>
  </si>
  <si>
    <t>INVERSIONES FINANCIERAS</t>
  </si>
  <si>
    <t>1.1.02.01.01</t>
  </si>
  <si>
    <t>INVERSIONES EN TITULOS LOCAL -  DÓLARES</t>
  </si>
  <si>
    <t>1.1.02.01.02</t>
  </si>
  <si>
    <t>COMPRA-VENTA DE DIVISAS</t>
  </si>
  <si>
    <t>1.1.03</t>
  </si>
  <si>
    <t>CREDITOS</t>
  </si>
  <si>
    <t>22.810.066,32 D</t>
  </si>
  <si>
    <t>1.1.03.01</t>
  </si>
  <si>
    <t>DEUDORES POR VENTAS</t>
  </si>
  <si>
    <t>15.480.120,70 D</t>
  </si>
  <si>
    <t>1.1.03.01.01</t>
  </si>
  <si>
    <t>CUENTAS A COBRAR A CLIENTES LOCALES USD</t>
  </si>
  <si>
    <t>1.584.270,96 D</t>
  </si>
  <si>
    <t>1.1.03.01.01.01</t>
  </si>
  <si>
    <t>CLIENTES LOCALES USD</t>
  </si>
  <si>
    <t>1.584.270,97 D</t>
  </si>
  <si>
    <t>1.1.03.01.01.02</t>
  </si>
  <si>
    <t>PREV. DE INCOB. USD CP - CLIENTE LOCAL</t>
  </si>
  <si>
    <t>1.1.03.01.01.03</t>
  </si>
  <si>
    <t>CLIENTES LOCALES USD DE DUDOSO COBRO</t>
  </si>
  <si>
    <t>7.264,24 D</t>
  </si>
  <si>
    <t>1.1.03.01.01.04</t>
  </si>
  <si>
    <t>PREV. DE INCOB. USD CP. - CLIENTE LOCAL.</t>
  </si>
  <si>
    <t>7.264,24 C</t>
  </si>
  <si>
    <t>1.1.03.01.01.05</t>
  </si>
  <si>
    <t>CHEQUES DIFERIDOS A COBRAR USD</t>
  </si>
  <si>
    <t>1.1.03.01.01.07</t>
  </si>
  <si>
    <t>SEGUROS A COBRAR USD</t>
  </si>
  <si>
    <t>0,01 C</t>
  </si>
  <si>
    <t>1.1.03.01.02</t>
  </si>
  <si>
    <t>CUENTAS A COBRAR A CLIENTES LOCALES GS</t>
  </si>
  <si>
    <t>176.197,92 C</t>
  </si>
  <si>
    <t>1.1.03.01.02.01</t>
  </si>
  <si>
    <t>CLIENTES LOCALES GS</t>
  </si>
  <si>
    <t>192.201,65 C</t>
  </si>
  <si>
    <t>1.1.03.01.02.02</t>
  </si>
  <si>
    <t>PREV. DE INCOB. GS CP. - CLIENTE LOCAL</t>
  </si>
  <si>
    <t>21.348,07 C</t>
  </si>
  <si>
    <t>1.1.03.01.02.03</t>
  </si>
  <si>
    <t>CLIENTES LOCALES GS DE DUDOSO COBRO</t>
  </si>
  <si>
    <t>21.348,07 D</t>
  </si>
  <si>
    <t>1.1.03.01.02.04</t>
  </si>
  <si>
    <t>CHEQUES DIFERIDOS A COBRAR GS.</t>
  </si>
  <si>
    <t>16.003,73 D</t>
  </si>
  <si>
    <t>1.1.03.01.03</t>
  </si>
  <si>
    <t>CTAS A COBRAR A CLIENTES DEL EXTERIOR</t>
  </si>
  <si>
    <t>14.072.047,66 D</t>
  </si>
  <si>
    <t>1.1.03.01.03.01</t>
  </si>
  <si>
    <t>CLIENTES DEL EXTERIOR USD</t>
  </si>
  <si>
    <t>1.1.03.02</t>
  </si>
  <si>
    <t>DEUDORES POR PRÉSTAMOS</t>
  </si>
  <si>
    <t>1.1.03.02.01</t>
  </si>
  <si>
    <t>PRESTAMOS OTORGADOS GS</t>
  </si>
  <si>
    <t>1.1.03.03</t>
  </si>
  <si>
    <t>CUENTAS A COBRAR A DIRECTORES Y FUNC.</t>
  </si>
  <si>
    <t>1.000.793,20 D</t>
  </si>
  <si>
    <t>1.1.03.03.01</t>
  </si>
  <si>
    <t>PRESTAMOS A COBRAR USD- OPERATIVOS</t>
  </si>
  <si>
    <t>1.000.000,00 D</t>
  </si>
  <si>
    <t>1.1.03.03.02</t>
  </si>
  <si>
    <t>OTROS INTERESES A COBRAR USD</t>
  </si>
  <si>
    <t>568,40 D</t>
  </si>
  <si>
    <t>1.1.03.03.03</t>
  </si>
  <si>
    <t>(-) INTERESES COBRADOS A DEVENGAR USD</t>
  </si>
  <si>
    <t>1.1.03.03.04</t>
  </si>
  <si>
    <t>ANTICIPO DE SALARIOS AL PERSONAL GS</t>
  </si>
  <si>
    <t>615,30 C</t>
  </si>
  <si>
    <t>1.1.03.03.05</t>
  </si>
  <si>
    <t>PRESTAMOS AL PERSONAL GS</t>
  </si>
  <si>
    <t>840,10 D</t>
  </si>
  <si>
    <t>1.1.03.03.06</t>
  </si>
  <si>
    <t>INTERESES A COBRAR GS</t>
  </si>
  <si>
    <t>1.1.03.03.07</t>
  </si>
  <si>
    <t>(-) INTERESES A DEVENGAR GS</t>
  </si>
  <si>
    <t>1.1.03.03.08</t>
  </si>
  <si>
    <t>PRESTAMOS AL PERSONAL USD</t>
  </si>
  <si>
    <t>1.1.03.03.09</t>
  </si>
  <si>
    <t>ANTICIPO DE SALARIOS AL PERSONAL - USD</t>
  </si>
  <si>
    <t>1.1.03.04</t>
  </si>
  <si>
    <t>CUENTAS A COBRAR A SOCIOS O A ENT. VINC.</t>
  </si>
  <si>
    <t>2.092.741,37 D</t>
  </si>
  <si>
    <t>1.1.03.04.01</t>
  </si>
  <si>
    <t>CUENTAS A COBRAR A ACCIONISTAS USD</t>
  </si>
  <si>
    <t>2.001.147,83 D</t>
  </si>
  <si>
    <t>1.1.03.04.01.01</t>
  </si>
  <si>
    <t>PREST. A COB. USD CAPITAL INVERSIONES SA</t>
  </si>
  <si>
    <t>312.112,52 D</t>
  </si>
  <si>
    <t>1.1.03.04.01.02</t>
  </si>
  <si>
    <t>PRESTAMOS A COBRAR- RICE PARAGUAY SA USD</t>
  </si>
  <si>
    <t>1.248.449,43 D</t>
  </si>
  <si>
    <t>1.1.03.04.01.03</t>
  </si>
  <si>
    <t>INTERESES A COBRAR A ACCIONISTAS USD CP</t>
  </si>
  <si>
    <t>420.353,06 D</t>
  </si>
  <si>
    <t>1.1.03.04.01.04</t>
  </si>
  <si>
    <t>OTRAS CUENTAS A COBRAR A ACCIONISTAS GS</t>
  </si>
  <si>
    <t>18.132,82 D</t>
  </si>
  <si>
    <t>1.1.03.04.01.05</t>
  </si>
  <si>
    <t>OTRAS CUENTAS A COBRAR A ACCIONISTAS USD</t>
  </si>
  <si>
    <t>2.100,00 D</t>
  </si>
  <si>
    <t>1.1.03.04.02</t>
  </si>
  <si>
    <t>CUENTAS A COBRAR A OTRAS ENT. VINCULADAS</t>
  </si>
  <si>
    <t>91.593,54 D</t>
  </si>
  <si>
    <t>1.1.03.04.02.01</t>
  </si>
  <si>
    <t>DIVIDENDOS A COBRAR GS</t>
  </si>
  <si>
    <t>1.1.03.05</t>
  </si>
  <si>
    <t>CRÉDITOS POR IMPUESTOS CORRIENTES</t>
  </si>
  <si>
    <t>3.890.674,93 D</t>
  </si>
  <si>
    <t>1.1.03.05.01</t>
  </si>
  <si>
    <t>IVA CREDITO FISCAL 5%</t>
  </si>
  <si>
    <t>1.1.03.05.02</t>
  </si>
  <si>
    <t>IVA CREDITO FISCAL 10% GS</t>
  </si>
  <si>
    <t>931.577,84 D</t>
  </si>
  <si>
    <t>1.1.03.05.03</t>
  </si>
  <si>
    <t>RETENCIONES DE IVA GS</t>
  </si>
  <si>
    <t>85.350,94 D</t>
  </si>
  <si>
    <t>1.1.03.05.04</t>
  </si>
  <si>
    <t>IVA EXPORTADOR GS</t>
  </si>
  <si>
    <t>2.687.757,40 D</t>
  </si>
  <si>
    <t>1.1.03.05.05</t>
  </si>
  <si>
    <t>ANTICIPO DE IMPUESTO A LA RENTA GS</t>
  </si>
  <si>
    <t>185.988,75 D</t>
  </si>
  <si>
    <t>1.1.03.05.06</t>
  </si>
  <si>
    <t>RECUPERO DE CREDITO TRIBUTARIO</t>
  </si>
  <si>
    <t>1.1.03.05.07</t>
  </si>
  <si>
    <t>ANTICIPO DE IMPUESTO A LA RENTA A PAGAR</t>
  </si>
  <si>
    <t>1.1.03.06</t>
  </si>
  <si>
    <t>ANTICIPO A PROVEEDORES</t>
  </si>
  <si>
    <t>345.736,12 D</t>
  </si>
  <si>
    <t>1.1.03.06.01</t>
  </si>
  <si>
    <t>ANTICIPOS A PROVEEDORES LOCALES</t>
  </si>
  <si>
    <t>1.1.03.06.01.01</t>
  </si>
  <si>
    <t>ANTICIPO A PROVEEDORES GS</t>
  </si>
  <si>
    <t>1.154.746,26 C</t>
  </si>
  <si>
    <t>1.1.03.06.01.02</t>
  </si>
  <si>
    <t>ANTICIPOS A RENDIR GS</t>
  </si>
  <si>
    <t>1.1.03.06.01.03</t>
  </si>
  <si>
    <t>ANTICIPO A PROVEEDORES USD CP</t>
  </si>
  <si>
    <t>1.500.482,38 D</t>
  </si>
  <si>
    <t>1.1.03.06.01.04</t>
  </si>
  <si>
    <t>ANTICIPO A RENDIR USD</t>
  </si>
  <si>
    <t>1.1.03.06.02</t>
  </si>
  <si>
    <t>ANTICIPOS A PROVEEDORES DEL EXTERIOR</t>
  </si>
  <si>
    <t>1.1.03.06.02.01</t>
  </si>
  <si>
    <t>ANTICIPOS A PROVEEDORES DEL EXTERIOR USD</t>
  </si>
  <si>
    <t>1.1.04</t>
  </si>
  <si>
    <t>INVENTARIOS</t>
  </si>
  <si>
    <t>18.336.496,25 D</t>
  </si>
  <si>
    <t>1.1.04.03</t>
  </si>
  <si>
    <t>PRODUCTOS TERMINADOS</t>
  </si>
  <si>
    <t>10.647.372,31 D</t>
  </si>
  <si>
    <t>1.1.04.03.01</t>
  </si>
  <si>
    <t>PRODUCTOS TERMINADOS - SILO E INDUSTRIA</t>
  </si>
  <si>
    <t>10.127.696,25 D</t>
  </si>
  <si>
    <t>1.1.04.03.01.01</t>
  </si>
  <si>
    <t>ARROZ COSECHADO PROPIO</t>
  </si>
  <si>
    <t>1.1.04.03.01.02</t>
  </si>
  <si>
    <t>ARROZ BLANCO TIPO 1</t>
  </si>
  <si>
    <t>117.291,32 D</t>
  </si>
  <si>
    <t>1.1.04.03.01.03</t>
  </si>
  <si>
    <t>ARROZ BLANCO TIPO 2</t>
  </si>
  <si>
    <t>70.769,93 D</t>
  </si>
  <si>
    <t>1.1.04.03.01.04</t>
  </si>
  <si>
    <t>ARROZ BLANCO TIPO 3</t>
  </si>
  <si>
    <t>15.895,97 D</t>
  </si>
  <si>
    <t>1.1.04.03.01.05</t>
  </si>
  <si>
    <t>ARROZ CON CASCARA - TERCEROS</t>
  </si>
  <si>
    <t>4.396.235,54 D</t>
  </si>
  <si>
    <t>1.1.04.03.01.06</t>
  </si>
  <si>
    <t>ARROZ ESBRAMADO - TERCEROS</t>
  </si>
  <si>
    <t>166.328,69 D</t>
  </si>
  <si>
    <t>1.1.04.03.01.07</t>
  </si>
  <si>
    <t>(-) DESCUENTO DE STOCK POR VENTA</t>
  </si>
  <si>
    <t>2.077.971,50 C</t>
  </si>
  <si>
    <t>1.1.04.03.01.08</t>
  </si>
  <si>
    <t>VALUACION DE STOCK NIC 2-PRECIO MERCADO</t>
  </si>
  <si>
    <t>1.1.04.03.01.09</t>
  </si>
  <si>
    <t>ARROZ ESBRAMADO (PROPIO)</t>
  </si>
  <si>
    <t>287.720,95 D</t>
  </si>
  <si>
    <t>1.1.04.03.01.10</t>
  </si>
  <si>
    <t>MERMA SECADO</t>
  </si>
  <si>
    <t>1.1.04.03.01.11</t>
  </si>
  <si>
    <t>VALUACION DE ACT. BIOLOG. NIC 41 ARROZ</t>
  </si>
  <si>
    <t>5.887.355,00 D</t>
  </si>
  <si>
    <t>1.1.04.03.01.12</t>
  </si>
  <si>
    <t>VALUACION DE ACT. BIOLOGICOS NIC 41 SOJA</t>
  </si>
  <si>
    <t>1.1.04.03.01.13</t>
  </si>
  <si>
    <t>ARROZ COSECHADO PROPIO-ZAFRA 20/21</t>
  </si>
  <si>
    <t>1.1.04.03.01.14</t>
  </si>
  <si>
    <t>ARROZ FUERA DE TIPO</t>
  </si>
  <si>
    <t>76.221,77 D</t>
  </si>
  <si>
    <t>1.1.04.03.01.15</t>
  </si>
  <si>
    <t>ESBRAMADO TERCERO PROPIO</t>
  </si>
  <si>
    <t>92.566,51 D</t>
  </si>
  <si>
    <t>1.1.04.03.01.16</t>
  </si>
  <si>
    <t>ARROZ BLANCO T2 TERCERO PROPIO</t>
  </si>
  <si>
    <t>446.545,33 D</t>
  </si>
  <si>
    <t>1.1.04.03.01.17</t>
  </si>
  <si>
    <t>ARROZ BLANCO T3 TERCERO PROPIO</t>
  </si>
  <si>
    <t>1.1.04.03.01.18</t>
  </si>
  <si>
    <t>ARROZ BLANCO T1 TERCERO PROPIO</t>
  </si>
  <si>
    <t>35.043,67 D</t>
  </si>
  <si>
    <t>1.1.04.03.01.19</t>
  </si>
  <si>
    <t>ARROZ COSECHADO PROPIO-ZAFRA 21/22</t>
  </si>
  <si>
    <t>4.657.251,70 C</t>
  </si>
  <si>
    <t>1.1.04.03.01.20</t>
  </si>
  <si>
    <t>ARROZ COSECHADO PROPIO-ZAFRA 22/23</t>
  </si>
  <si>
    <t>5.270.944,77 D</t>
  </si>
  <si>
    <t>1.1.04.03.02</t>
  </si>
  <si>
    <t>SUB PRODUCTOS DE ARROZ - INDUSTRIA</t>
  </si>
  <si>
    <t>519.676,06 D</t>
  </si>
  <si>
    <t>1.1.04.03.02.01</t>
  </si>
  <si>
    <t>CASCARILLA DE ARROZ</t>
  </si>
  <si>
    <t>34.645,88 D</t>
  </si>
  <si>
    <t>1.1.04.03.02.02</t>
  </si>
  <si>
    <t>AFRECHO DE ARROZ</t>
  </si>
  <si>
    <t>5.355,31 C</t>
  </si>
  <si>
    <t>1.1.04.03.02.03</t>
  </si>
  <si>
    <t>QUIRERA O ARROCIN</t>
  </si>
  <si>
    <t>640,19 D</t>
  </si>
  <si>
    <t>1.1.04.03.02.04</t>
  </si>
  <si>
    <t>ARROZ CORTADO O CORTADO BLANCO</t>
  </si>
  <si>
    <t>207.335,99 D</t>
  </si>
  <si>
    <t>1.1.04.03.02.05</t>
  </si>
  <si>
    <t>ARROZ YESADO</t>
  </si>
  <si>
    <t>125,77 D</t>
  </si>
  <si>
    <t>1.1.04.03.02.06</t>
  </si>
  <si>
    <t>PUNTA NEGRA</t>
  </si>
  <si>
    <t>1.704,65 D</t>
  </si>
  <si>
    <t>1.1.04.03.02.07</t>
  </si>
  <si>
    <t>PERFIL</t>
  </si>
  <si>
    <t>1.1.04.03.02.08</t>
  </si>
  <si>
    <t>ARROZ CORTADO O CORTADO BLANCO-TERCEROS</t>
  </si>
  <si>
    <t>1.1.04.03.02.09</t>
  </si>
  <si>
    <t>ARROZ CORTADO O CORTADO INTEGRAL</t>
  </si>
  <si>
    <t>150.470,67 D</t>
  </si>
  <si>
    <t>1.1.04.03.02.10</t>
  </si>
  <si>
    <t>IMPUREZAS DE COSECHA</t>
  </si>
  <si>
    <t>11.281,31 D</t>
  </si>
  <si>
    <t>1.1.04.03.02.11</t>
  </si>
  <si>
    <t>GRANOS VERDES</t>
  </si>
  <si>
    <t>1.1.04.03.02.12</t>
  </si>
  <si>
    <t>FARDOS DE HENOS DE ARROZ</t>
  </si>
  <si>
    <t>1.1.04.03.02.13</t>
  </si>
  <si>
    <t>BALANCEADOS</t>
  </si>
  <si>
    <t>98,20 C</t>
  </si>
  <si>
    <t>1.1.04.03.02.14</t>
  </si>
  <si>
    <t>FARDOS DE HENO DE ARROZ.</t>
  </si>
  <si>
    <t>3.621,20 D</t>
  </si>
  <si>
    <t>1.1.04.03.02.15</t>
  </si>
  <si>
    <t>CASCARILLA TERCERO PROPIO</t>
  </si>
  <si>
    <t>7.728,80 D</t>
  </si>
  <si>
    <t>1.1.04.03.02.16</t>
  </si>
  <si>
    <t>CORTADO INTEGRAL TERCERO PROPIO</t>
  </si>
  <si>
    <t>2.937,42 C</t>
  </si>
  <si>
    <t>1.1.04.03.02.17</t>
  </si>
  <si>
    <t>QUIRERA O ARROCIN TERCERO PROPIO</t>
  </si>
  <si>
    <t>1.327,09 D</t>
  </si>
  <si>
    <t>1.1.04.03.02.18</t>
  </si>
  <si>
    <t>ARROZ YESADO TERCERO PROPIO</t>
  </si>
  <si>
    <t>752,43 D</t>
  </si>
  <si>
    <t>1.1.04.03.02.19</t>
  </si>
  <si>
    <t>AFRECHO DE ARROZ TERCERO PROPIO</t>
  </si>
  <si>
    <t>3.172,79 D</t>
  </si>
  <si>
    <t>1.1.04.03.02.20</t>
  </si>
  <si>
    <t>PUNTA NEGRA TERCERO PROPIO</t>
  </si>
  <si>
    <t>904,90 D</t>
  </si>
  <si>
    <t>1.1.04.03.02.21</t>
  </si>
  <si>
    <t>CORTADO BLANCO TERCERO PROPIO</t>
  </si>
  <si>
    <t>104.347,75 D</t>
  </si>
  <si>
    <t>1.1.04.03.02.22</t>
  </si>
  <si>
    <t>CASCARILLA MOLINADA</t>
  </si>
  <si>
    <t>7,56 D</t>
  </si>
  <si>
    <t>1.1.04.03.02.23</t>
  </si>
  <si>
    <t>AFRECHO CON CASCARILLA MOLINADA</t>
  </si>
  <si>
    <t>0,01 D</t>
  </si>
  <si>
    <t>1.1.04.04</t>
  </si>
  <si>
    <t>PRODUCTOS EN PROCESO</t>
  </si>
  <si>
    <t>1.1.04.04.01</t>
  </si>
  <si>
    <t>1.1.04.05</t>
  </si>
  <si>
    <t>MATERIALES, SUMINISTROS Y REPUESTOS</t>
  </si>
  <si>
    <t>7.525.649,46 D</t>
  </si>
  <si>
    <t>1.1.04.05.01</t>
  </si>
  <si>
    <t>MATERIALES E INSUMOS - SILO E INDUSTRIA</t>
  </si>
  <si>
    <t>234.056,66 D</t>
  </si>
  <si>
    <t>1.1.04.05.01.01</t>
  </si>
  <si>
    <t>126.255,58 D</t>
  </si>
  <si>
    <t>1.1.04.05.01.02</t>
  </si>
  <si>
    <t>BOLSAS SILOS</t>
  </si>
  <si>
    <t>35.916,63 D</t>
  </si>
  <si>
    <t>1.1.04.05.01.03</t>
  </si>
  <si>
    <t>RODILLOS DESCASCARADORES</t>
  </si>
  <si>
    <t>3.889,13 D</t>
  </si>
  <si>
    <t>1.1.04.05.01.04</t>
  </si>
  <si>
    <t>BOLSAS Y SILOS</t>
  </si>
  <si>
    <t>40.000,39 D</t>
  </si>
  <si>
    <t>1.1.04.05.01.06</t>
  </si>
  <si>
    <t>MATERIALES E INSUMOS - TALLER</t>
  </si>
  <si>
    <t>1.1.04.05.01.07</t>
  </si>
  <si>
    <t>PALLETS</t>
  </si>
  <si>
    <t>27.994,93 D</t>
  </si>
  <si>
    <t>1.1.04.05.02</t>
  </si>
  <si>
    <t>MATERIALES E INSUMOS - CAMPO</t>
  </si>
  <si>
    <t>7.103.264,69 D</t>
  </si>
  <si>
    <t>1.1.04.05.02.01</t>
  </si>
  <si>
    <t>SEMILLAS DE ARROZ</t>
  </si>
  <si>
    <t>134.310,55 D</t>
  </si>
  <si>
    <t>1.1.04.05.02.02</t>
  </si>
  <si>
    <t>SEMILLAS PARA PRODUCCION</t>
  </si>
  <si>
    <t>5.836,65 D</t>
  </si>
  <si>
    <t>1.1.04.05.02.03</t>
  </si>
  <si>
    <t>ABONOS Y FERTILIZANTES-INSUMOS</t>
  </si>
  <si>
    <t>4.360.433,18 D</t>
  </si>
  <si>
    <t>1.1.04.05.02.04</t>
  </si>
  <si>
    <t>547.687,36 D</t>
  </si>
  <si>
    <t>1.1.04.05.02.05</t>
  </si>
  <si>
    <t>EXISTENCIA DE COMBUSTIBLE</t>
  </si>
  <si>
    <t>17.306,50 C</t>
  </si>
  <si>
    <t>1.1.04.05.02.06</t>
  </si>
  <si>
    <t>SEMILLAS PARA SOJA</t>
  </si>
  <si>
    <t>71.046,85 D</t>
  </si>
  <si>
    <t>1.1.04.05.02.07</t>
  </si>
  <si>
    <t>ABONOS Y FERTILIZANTES - SOJA</t>
  </si>
  <si>
    <t>20.511,64 D</t>
  </si>
  <si>
    <t>1.1.04.05.02.08</t>
  </si>
  <si>
    <t>AGROQUIMICOS - SOJA</t>
  </si>
  <si>
    <t>7.418,38 D</t>
  </si>
  <si>
    <t>1.1.04.05.02.09</t>
  </si>
  <si>
    <t>SEMILLAS DE MAIZ</t>
  </si>
  <si>
    <t>1.1.04.05.02.10</t>
  </si>
  <si>
    <t>SEMILLAS DE TRIGO</t>
  </si>
  <si>
    <t>1.1.04.05.02.11</t>
  </si>
  <si>
    <t>MATERIALES E INSUMOS - TALLER ARROZ</t>
  </si>
  <si>
    <t>1.973.326,58 D</t>
  </si>
  <si>
    <t>1.1.04.05.03</t>
  </si>
  <si>
    <t>MERCADERÍA EN TRANSITO</t>
  </si>
  <si>
    <t>188.328,11 D</t>
  </si>
  <si>
    <t>1.1.04.05.03.01</t>
  </si>
  <si>
    <t>MERCADERIAS EN TRANSITO C</t>
  </si>
  <si>
    <t>1.1.04.06</t>
  </si>
  <si>
    <t>PRODUCTOS AGRÍCOLAS</t>
  </si>
  <si>
    <t>25.569,18 D</t>
  </si>
  <si>
    <t>1.1.04.06.01</t>
  </si>
  <si>
    <t>SOJA COSECHADO PROPIO</t>
  </si>
  <si>
    <t>1.1.04.06.02</t>
  </si>
  <si>
    <t>MAIZ COSECHADO PROPIO</t>
  </si>
  <si>
    <t>1.1.04.08</t>
  </si>
  <si>
    <t>ACTIVOS BIOLÓGICOS EN PRODUCCIÓN</t>
  </si>
  <si>
    <t>1.991,34 C</t>
  </si>
  <si>
    <t>1.1.04.08.01</t>
  </si>
  <si>
    <t>HACIENDA VACUNA</t>
  </si>
  <si>
    <t>1.1.04.08.01.01</t>
  </si>
  <si>
    <t>HACIENDA VACUNA NOVILLOS- INVERNADA</t>
  </si>
  <si>
    <t>1.1.04.08.01.02</t>
  </si>
  <si>
    <t>HACIENDA VACUNA VACAS- INVERNADA</t>
  </si>
  <si>
    <t>1.1.04.08.01.03</t>
  </si>
  <si>
    <t>HACIENDA TORETONES - INVERNADA</t>
  </si>
  <si>
    <t>1.1.04.08.01.04</t>
  </si>
  <si>
    <t>HACIENDA VACUNA VAQUILLAS - INVERNADA</t>
  </si>
  <si>
    <t>1.1.04.08.01.05</t>
  </si>
  <si>
    <t>1.1.04.08.01.06</t>
  </si>
  <si>
    <t>HACIENDA VACUNA VACAS - INVERNADA.</t>
  </si>
  <si>
    <t>1.1.04.08.01.07</t>
  </si>
  <si>
    <t>HACIENDA VACUNA NOVILLOS- INVERNADA.</t>
  </si>
  <si>
    <t>1.1.04.08.02</t>
  </si>
  <si>
    <t>INSUMOS PARA PRODUCCION DE ARROZ</t>
  </si>
  <si>
    <t>1.1.04.08.02.01</t>
  </si>
  <si>
    <t>1.1.04.08.02.02</t>
  </si>
  <si>
    <t>ABONOS Y FERTILIZANTES-PROD. DE ARROZ</t>
  </si>
  <si>
    <t>1.1.04.08.02.03</t>
  </si>
  <si>
    <t>AGROQUIMICOS-COSTO DE ARROZ</t>
  </si>
  <si>
    <t>1.1.04.08.03</t>
  </si>
  <si>
    <t>COSECHA DE SOJA</t>
  </si>
  <si>
    <t>1.1.04.08.03.01</t>
  </si>
  <si>
    <t>COSECHA DE SOJA - ZAFRA 18/19</t>
  </si>
  <si>
    <t>1.1.04.08.04</t>
  </si>
  <si>
    <t>INSUMOS PARA PRODUCCION - SOJA</t>
  </si>
  <si>
    <t>1.1.04.08.04.01</t>
  </si>
  <si>
    <t>SEMILLAS PARA PRODUCCION - SOJA</t>
  </si>
  <si>
    <t>1.1.04.08.04.02</t>
  </si>
  <si>
    <t>ABONOS Y FERTILIZANTES-PROD. DE SOJA</t>
  </si>
  <si>
    <t>1.1.04.08.04.03</t>
  </si>
  <si>
    <t>AGROQUIMICOS-COSTO DE SOJA</t>
  </si>
  <si>
    <t>1.1.04.10</t>
  </si>
  <si>
    <t>IMPORTACIONES EN CURSO</t>
  </si>
  <si>
    <t>139.896,64 D</t>
  </si>
  <si>
    <t>1.1.04.10.01</t>
  </si>
  <si>
    <t>1.1.05</t>
  </si>
  <si>
    <t>GASTOS PAGADOS POR ADELANTADO</t>
  </si>
  <si>
    <t>731.537,30 D</t>
  </si>
  <si>
    <t>1.1.05.02</t>
  </si>
  <si>
    <t>SEGUROS A DEVENGAR</t>
  </si>
  <si>
    <t>25.443,90 D</t>
  </si>
  <si>
    <t>1.1.05.02.01</t>
  </si>
  <si>
    <t>SEGUROS A DEVENGAR GS</t>
  </si>
  <si>
    <t>2.475,41 D</t>
  </si>
  <si>
    <t>1.1.05.02.01.01</t>
  </si>
  <si>
    <t>SEGUROS A VENCER GS</t>
  </si>
  <si>
    <t>1.1.05.02.02</t>
  </si>
  <si>
    <t>SEGUROS A DEVENGAR USD</t>
  </si>
  <si>
    <t>22.968,49 D</t>
  </si>
  <si>
    <t>1.1.05.02.02.01</t>
  </si>
  <si>
    <t>SEGUROS A VENCER USD.</t>
  </si>
  <si>
    <t>1.1.05.03</t>
  </si>
  <si>
    <t>OTROS GASTOS A DEVENGAR</t>
  </si>
  <si>
    <t>706.093,40 D</t>
  </si>
  <si>
    <t>1.1.05.03.01</t>
  </si>
  <si>
    <t>OTROS GASTOS A DEVENGAR GS</t>
  </si>
  <si>
    <t>3.739,70 D</t>
  </si>
  <si>
    <t>1.1.05.03.01.01</t>
  </si>
  <si>
    <t>DESCUENTO DE EMISION GS</t>
  </si>
  <si>
    <t>10,74 D</t>
  </si>
  <si>
    <t>1.1.05.03.01.02</t>
  </si>
  <si>
    <t>GASTOS A DEVENGAR POR EMISION DE BONO GS</t>
  </si>
  <si>
    <t>1.364,86 D</t>
  </si>
  <si>
    <t>1.1.05.03.01.04</t>
  </si>
  <si>
    <t>GARANTIA DE ALQUILER GS CP</t>
  </si>
  <si>
    <t>1.1.05.03.01.05</t>
  </si>
  <si>
    <t>INTERESES A DEVENGAR GS.</t>
  </si>
  <si>
    <t>27,86 D</t>
  </si>
  <si>
    <t>1.1.05.03.01.06</t>
  </si>
  <si>
    <t>2.267,47 D</t>
  </si>
  <si>
    <t>1.1.05.03.01.07</t>
  </si>
  <si>
    <t>GASTOS BANC. PAGADOS POR ADELANTADO GS</t>
  </si>
  <si>
    <t>68,77 D</t>
  </si>
  <si>
    <t>1.1.05.03.02</t>
  </si>
  <si>
    <t>OTROS GASTOS A DEVENGAR USD</t>
  </si>
  <si>
    <t>702.353,70 D</t>
  </si>
  <si>
    <t>1.1.05.03.02.01</t>
  </si>
  <si>
    <t>GASTOS BANC. PAGADOS POR ADELANTADO USD</t>
  </si>
  <si>
    <t>3.026,15 D</t>
  </si>
  <si>
    <t>1.1.05.03.02.02</t>
  </si>
  <si>
    <t>GASTOS A DEVENGAR POR EMISION DE BONOS $</t>
  </si>
  <si>
    <t>3.349,37 D</t>
  </si>
  <si>
    <t>1.1.05.03.02.03</t>
  </si>
  <si>
    <t>PROYECTO DE INVERSIÓN</t>
  </si>
  <si>
    <t>1.1.05.03.02.04</t>
  </si>
  <si>
    <t>COSTOS DE PRODUCCION DIFERIDOS</t>
  </si>
  <si>
    <t>113.283,99 D</t>
  </si>
  <si>
    <t>1.1.05.03.02.05</t>
  </si>
  <si>
    <t>INTERESES A DEVENGAR USD.</t>
  </si>
  <si>
    <t>467.486,77 D</t>
  </si>
  <si>
    <t>1.1.05.03.02.06</t>
  </si>
  <si>
    <t>39.406,68 D</t>
  </si>
  <si>
    <t>1.1.05.03.02.07</t>
  </si>
  <si>
    <t>GARANTIA DE ALQUILER USD</t>
  </si>
  <si>
    <t>3.593,34 D</t>
  </si>
  <si>
    <t>1.1.05.03.02.08</t>
  </si>
  <si>
    <t>DESCUENTO DE EMISION USD</t>
  </si>
  <si>
    <t>16.572,92 D</t>
  </si>
  <si>
    <t>1.1.05.03.02.10</t>
  </si>
  <si>
    <t>DESCUENTO DE EMISION POR REFINANC CP USD</t>
  </si>
  <si>
    <t>55.634,48 D</t>
  </si>
  <si>
    <t>1.1.06</t>
  </si>
  <si>
    <t>OTROS ACTIVOS</t>
  </si>
  <si>
    <t>1.1.06.01</t>
  </si>
  <si>
    <t>EMISION DE BONOS A COBRAR</t>
  </si>
  <si>
    <t>1.1.06.01.01</t>
  </si>
  <si>
    <t>1.2</t>
  </si>
  <si>
    <t>ACTIVO NO CORRIENTE</t>
  </si>
  <si>
    <t>84.257.122,70 D</t>
  </si>
  <si>
    <t>1.2.01</t>
  </si>
  <si>
    <t>CRÉDITOS A LARGO PLAZO</t>
  </si>
  <si>
    <t>21.652.803,14 D</t>
  </si>
  <si>
    <t>1.2.01.01</t>
  </si>
  <si>
    <t>1.372,27 D</t>
  </si>
  <si>
    <t>1.2.01.01.01</t>
  </si>
  <si>
    <t>1.2.01.01.01.01</t>
  </si>
  <si>
    <t>CLIENTES LOCALES GS - LARGO PLAZO</t>
  </si>
  <si>
    <t>1.2.01.01.01.02</t>
  </si>
  <si>
    <t>PREV. DE INCOB. GS LP. - CLIENTE LOCAL</t>
  </si>
  <si>
    <t>1.2.01.01.02</t>
  </si>
  <si>
    <t>1.2.01.01.02.01</t>
  </si>
  <si>
    <t>CLIENTES LOCALES USD - LARGO PLAZO</t>
  </si>
  <si>
    <t>1.2.01.01.03</t>
  </si>
  <si>
    <t>CUENTAS A COBRAR CLIENTES DEL  EXTERIOR</t>
  </si>
  <si>
    <t>1.2.01.01.03.01</t>
  </si>
  <si>
    <t>CLIENTES DE EXTERIOR USD - LARGO PLAZO</t>
  </si>
  <si>
    <t>251.674,13 D</t>
  </si>
  <si>
    <t>1.2.01.01.03.02</t>
  </si>
  <si>
    <t>PREV. DE INCOB. USD.-CLIENTES EXTERIOR</t>
  </si>
  <si>
    <t>251.674,13 C</t>
  </si>
  <si>
    <t>1.2.01.02</t>
  </si>
  <si>
    <t>1.2.01.02.01</t>
  </si>
  <si>
    <t>PRESTAMOS OTROGADOS GS - LARGO PLAZO</t>
  </si>
  <si>
    <t>1.2.01.02.02</t>
  </si>
  <si>
    <t>INTERESES A COBRAR GS - LARGO PLAZO</t>
  </si>
  <si>
    <t>1.2.01.02.03</t>
  </si>
  <si>
    <t>(-)INTERESES A DEVENGAR A COBRAR GS - LP</t>
  </si>
  <si>
    <t>1.2.01.03</t>
  </si>
  <si>
    <t>1.2.01.03.01</t>
  </si>
  <si>
    <t>PRESTAMOS A COBRAR OPERATIVOS USD LP</t>
  </si>
  <si>
    <t>1.2.01.03.02</t>
  </si>
  <si>
    <t>INTERESES A COBRAR USD LP</t>
  </si>
  <si>
    <t>1.2.01.03.03</t>
  </si>
  <si>
    <t>(-)INTERESES COBRADOS A DEVENGAR USD LP</t>
  </si>
  <si>
    <t>1.2.01.04</t>
  </si>
  <si>
    <t>CUENTAS A COB. A SOCIOS O ENT. VINC.</t>
  </si>
  <si>
    <t>21.613.580,87 D</t>
  </si>
  <si>
    <t>1.2.01.04.01</t>
  </si>
  <si>
    <t>PREST A COBRAR RICE PARAGUAY SA USD</t>
  </si>
  <si>
    <t>9.987.595,53 D</t>
  </si>
  <si>
    <t>1.2.01.04.02</t>
  </si>
  <si>
    <t>PREST A COBRAR CAPITAL INVERSIONE SA USD</t>
  </si>
  <si>
    <t>2.496.900,20 D</t>
  </si>
  <si>
    <t>1.2.01.04.03</t>
  </si>
  <si>
    <t>INTERESES A COBRAR A ACCIONISTAS USD LP</t>
  </si>
  <si>
    <t>516.086,14 D</t>
  </si>
  <si>
    <t>1.2.01.04.04</t>
  </si>
  <si>
    <t>OTRAS CUENTAS A COB. A ENT. VINC. LP USD</t>
  </si>
  <si>
    <t>8.612.999,00 D</t>
  </si>
  <si>
    <t>1.2.01.06</t>
  </si>
  <si>
    <t>ANTICIPOS A PROVEEDORES</t>
  </si>
  <si>
    <t>37.850,00 D</t>
  </si>
  <si>
    <t>1.2.01.06.01</t>
  </si>
  <si>
    <t>ANTICIPO A PROVEEDORES USD LP</t>
  </si>
  <si>
    <t>1.2.01.06.02</t>
  </si>
  <si>
    <t>IMPORTACIONES EN CURSO LP</t>
  </si>
  <si>
    <t>1.2.01.06.03</t>
  </si>
  <si>
    <t>ANTICIPO A PROVEEDORES GS LP</t>
  </si>
  <si>
    <t>1.2.02</t>
  </si>
  <si>
    <t>INVENTARIOS A REALIZAR A LARGO PLAZO</t>
  </si>
  <si>
    <t>159.001,27 D</t>
  </si>
  <si>
    <t>1.2.02.01</t>
  </si>
  <si>
    <t>1.2.02.01.01</t>
  </si>
  <si>
    <t>ANIMALES DE TRABAJO</t>
  </si>
  <si>
    <t>47.556,24 D</t>
  </si>
  <si>
    <t>1.2.02.01.01.01</t>
  </si>
  <si>
    <t>115.653,94 D</t>
  </si>
  <si>
    <t>1.2.02.01.01.02</t>
  </si>
  <si>
    <t>(-) DEPRECIACION ANIMALES DE TRABAJO</t>
  </si>
  <si>
    <t>68.097,70 C</t>
  </si>
  <si>
    <t>1.2.02.01.02</t>
  </si>
  <si>
    <t>MOVIMIENTO HACIENDA VACUNA</t>
  </si>
  <si>
    <t>111.445,03 D</t>
  </si>
  <si>
    <t>1.2.02.01.02.01</t>
  </si>
  <si>
    <t>HACIENDA VACUNA VACAS</t>
  </si>
  <si>
    <t>73.758,89 D</t>
  </si>
  <si>
    <t>1.2.02.01.02.02</t>
  </si>
  <si>
    <t>HACIENDA VACUNA VAQUILLAS</t>
  </si>
  <si>
    <t>1.2.02.01.02.03</t>
  </si>
  <si>
    <t>HACIENDA VACUNA TOROS Y BUEYES</t>
  </si>
  <si>
    <t>3.982,68 D</t>
  </si>
  <si>
    <t>1.2.02.01.02.04</t>
  </si>
  <si>
    <t>HACIENDA VACUNA DESMAMANTE MACHO</t>
  </si>
  <si>
    <t>1.2.02.01.02.05</t>
  </si>
  <si>
    <t>HACIENDA VACUNA DESMAMANTE HEMBRA</t>
  </si>
  <si>
    <t>28.837,05 D</t>
  </si>
  <si>
    <t>1.2.02.01.02.06</t>
  </si>
  <si>
    <t>HACIENDA VACUNA TERNEROS</t>
  </si>
  <si>
    <t>4.866,41 D</t>
  </si>
  <si>
    <t>1.2.02.01.02.99</t>
  </si>
  <si>
    <t>(-) DEPRECIACION ACUMULADA HACIENDA</t>
  </si>
  <si>
    <t>1.2.03</t>
  </si>
  <si>
    <t>INVERSIONES A LARGO PLAZO</t>
  </si>
  <si>
    <t>1.100.794,20 D</t>
  </si>
  <si>
    <t>1.2.03.02</t>
  </si>
  <si>
    <t>INVERSIONES EN ENTIDADES VINCULADAS</t>
  </si>
  <si>
    <t>1.2.03.02.01</t>
  </si>
  <si>
    <t>INVERSIONES EN OTRAS EMPRESAS</t>
  </si>
  <si>
    <t>1.2.03.02.01.01</t>
  </si>
  <si>
    <t>INVERSIONES EN OTRAS EMPRESAS GS</t>
  </si>
  <si>
    <t>990.491,80 D</t>
  </si>
  <si>
    <t>1.2.03.02.01.02</t>
  </si>
  <si>
    <t>INVERSIONES EN OTRAS EMPRESAS USD</t>
  </si>
  <si>
    <t>110.302,40 D</t>
  </si>
  <si>
    <t>1.2.04</t>
  </si>
  <si>
    <t>PROPIEDAD, PLANTA Y EQUIPO</t>
  </si>
  <si>
    <t>31.979.144,05 D</t>
  </si>
  <si>
    <t>1.2.04.01</t>
  </si>
  <si>
    <t>INMUEBLES</t>
  </si>
  <si>
    <t>2.762.979,63 D</t>
  </si>
  <si>
    <t>1.2.04.01.01</t>
  </si>
  <si>
    <t>1.2.04.01.02</t>
  </si>
  <si>
    <t>PROVISION DE REVALUO FISCAL INMUEBLE</t>
  </si>
  <si>
    <t>1.2.04.02</t>
  </si>
  <si>
    <t>RODADOS /TRANSPORTES</t>
  </si>
  <si>
    <t>265.255,67 D</t>
  </si>
  <si>
    <t>1.2.04.02.01</t>
  </si>
  <si>
    <t>RODADOS</t>
  </si>
  <si>
    <t>614.177,09 D</t>
  </si>
  <si>
    <t>1.2.04.02.02</t>
  </si>
  <si>
    <t>(-) DEPREC. ACUMULADA RODADOS</t>
  </si>
  <si>
    <t>348.921,42 C</t>
  </si>
  <si>
    <t>1.2.04.03</t>
  </si>
  <si>
    <t>MUEBLES, ÚTILES Y ENSERES</t>
  </si>
  <si>
    <t>175.480,47 D</t>
  </si>
  <si>
    <t>1.2.04.03.01</t>
  </si>
  <si>
    <t>MUEBLES Y EQUIPOS</t>
  </si>
  <si>
    <t>300.403,84 D</t>
  </si>
  <si>
    <t>1.2.04.03.02</t>
  </si>
  <si>
    <t>(-) DEPREC. ACUMULADAS MUEBLES Y EQUIPOS</t>
  </si>
  <si>
    <t>124.923,37 C</t>
  </si>
  <si>
    <t>1.2.04.04</t>
  </si>
  <si>
    <t>MAQUINARIAS</t>
  </si>
  <si>
    <t>9.284.324,06 D</t>
  </si>
  <si>
    <t>1.2.04.04.01</t>
  </si>
  <si>
    <t>MAQUINARIAS E IMPLEMENTOS</t>
  </si>
  <si>
    <t>15.096.472,11 D</t>
  </si>
  <si>
    <t>1.2.04.04.02</t>
  </si>
  <si>
    <t>(-)DEPREC. ACUM. MAQUINARIAS E IMPLEMENT</t>
  </si>
  <si>
    <t>5.812.148,05 C</t>
  </si>
  <si>
    <t>1.2.04.05</t>
  </si>
  <si>
    <t>EQUIPOS</t>
  </si>
  <si>
    <t>29.703,51 D</t>
  </si>
  <si>
    <t>1.2.04.05.01</t>
  </si>
  <si>
    <t>EQUIPOS DE INFORMATICA</t>
  </si>
  <si>
    <t>82.876,84 D</t>
  </si>
  <si>
    <t>1.2.04.05.02</t>
  </si>
  <si>
    <t>(-) DEPREC. ACUM. EQUIPOS DE INFORMATICA</t>
  </si>
  <si>
    <t>53.173,33 C</t>
  </si>
  <si>
    <t>1.2.04.06</t>
  </si>
  <si>
    <t>HERRAMIENTAS</t>
  </si>
  <si>
    <t>146.423,58 D</t>
  </si>
  <si>
    <t>1.2.04.06.01</t>
  </si>
  <si>
    <t>HERRAMIENTAS Y OTROS EQUIPOS</t>
  </si>
  <si>
    <t>516.362,47 D</t>
  </si>
  <si>
    <t>1.2.04.06.02</t>
  </si>
  <si>
    <t>(-) DEPREC. ACUM. HERRAMIENTAS Y OTROS</t>
  </si>
  <si>
    <t>369.938,89 C</t>
  </si>
  <si>
    <t>1.2.04.07</t>
  </si>
  <si>
    <t>EQUIPOS DE COMUNICACION</t>
  </si>
  <si>
    <t>23.542,44 D</t>
  </si>
  <si>
    <t>1.2.04.07.01</t>
  </si>
  <si>
    <t>47.146,19 D</t>
  </si>
  <si>
    <t>1.2.04.07.02</t>
  </si>
  <si>
    <t>(-)DEPREC. ACUM. EQUIPOS DE COMUNICACION</t>
  </si>
  <si>
    <t>23.603,75 C</t>
  </si>
  <si>
    <t>1.2.04.08</t>
  </si>
  <si>
    <t>MEJORAS EN PROPIEDAD DE TERCEROS</t>
  </si>
  <si>
    <t>1.852.222,36 D</t>
  </si>
  <si>
    <t>1.2.04.08.01</t>
  </si>
  <si>
    <t>1.872.042,85 D</t>
  </si>
  <si>
    <t>1.2.04.08.02</t>
  </si>
  <si>
    <t>(-)DEPREC. ACUM. MEJ. EN PROP. DE TERC.</t>
  </si>
  <si>
    <t>19.820,49 C</t>
  </si>
  <si>
    <t>1.2.04.09</t>
  </si>
  <si>
    <t>BIEN. INCORP. AL AMP. DE LA LEY N° 60/90</t>
  </si>
  <si>
    <t>3.716.007,21 D</t>
  </si>
  <si>
    <t>1.2.04.09.01</t>
  </si>
  <si>
    <t>BIEN. INCOP. AL AMP. DE LA LEY 60/90</t>
  </si>
  <si>
    <t>1.2.04.09.02</t>
  </si>
  <si>
    <t>(-)DEPRECION BIEN. A INCOP. LEY  60/90</t>
  </si>
  <si>
    <t>1.2.04.10</t>
  </si>
  <si>
    <t>INSTALACIONES</t>
  </si>
  <si>
    <t>1.788.580,65 D</t>
  </si>
  <si>
    <t>1.2.04.10.01</t>
  </si>
  <si>
    <t>4.500.550,91 D</t>
  </si>
  <si>
    <t>1.2.04.10.02</t>
  </si>
  <si>
    <t>(-) DEPREC. ACUMULADAS INSTALACIONES</t>
  </si>
  <si>
    <t>2.711.970,26 C</t>
  </si>
  <si>
    <t>1.2.04.11</t>
  </si>
  <si>
    <t>UTILES Y ENSERES</t>
  </si>
  <si>
    <t>4.802,22 D</t>
  </si>
  <si>
    <t>1.2.04.11.01</t>
  </si>
  <si>
    <t>6.703,24 D</t>
  </si>
  <si>
    <t>1.2.04.11.02</t>
  </si>
  <si>
    <t>(-) DEPREC. ACUMULADAS UTILES Y ENSERES</t>
  </si>
  <si>
    <t>1.901,02 C</t>
  </si>
  <si>
    <t>1.2.04.12</t>
  </si>
  <si>
    <t>MEJORAS EN PREDIO PROPIO</t>
  </si>
  <si>
    <t>1.054.849,74 D</t>
  </si>
  <si>
    <t>1.2.04.12.01</t>
  </si>
  <si>
    <t>1.320.115,60 D</t>
  </si>
  <si>
    <t>1.2.04.12.02</t>
  </si>
  <si>
    <t>(-)DEPREC ACUM MEJORAS EN PREDIO PROPIO</t>
  </si>
  <si>
    <t>265.265,86 C</t>
  </si>
  <si>
    <t>1.2.04.13</t>
  </si>
  <si>
    <t>CONSTRUCCIONES RURALES</t>
  </si>
  <si>
    <t>2.081.513,85 D</t>
  </si>
  <si>
    <t>1.2.04.13.01</t>
  </si>
  <si>
    <t>2.787.249,41 D</t>
  </si>
  <si>
    <t>1.2.04.13.02</t>
  </si>
  <si>
    <t>(-)DEPREC. ACUM. CONSTRUCCIONES RURALES</t>
  </si>
  <si>
    <t>705.735,56 C</t>
  </si>
  <si>
    <t>1.2.04.14</t>
  </si>
  <si>
    <t>INMUEBLES RURALES</t>
  </si>
  <si>
    <t>3.946.257,61 D</t>
  </si>
  <si>
    <t>1.2.04.14.01</t>
  </si>
  <si>
    <t>5.071.410,10 D</t>
  </si>
  <si>
    <t>1.2.04.14.02</t>
  </si>
  <si>
    <t>(-) DEPREC. ACUMULADAS INMUEBLES RURALES</t>
  </si>
  <si>
    <t>1.125.152,49 C</t>
  </si>
  <si>
    <t>1.2.04.15</t>
  </si>
  <si>
    <t>HERRAMIENTAS AGRICOLAS</t>
  </si>
  <si>
    <t>34.361,12 D</t>
  </si>
  <si>
    <t>1.2.04.15.01</t>
  </si>
  <si>
    <t>69.446,53 D</t>
  </si>
  <si>
    <t>1.2.04.15.02</t>
  </si>
  <si>
    <t>(-)DEPREC. ACUM. HERRAMIENTAS AGRICOLAS</t>
  </si>
  <si>
    <t>35.085,41 C</t>
  </si>
  <si>
    <t>1.2.04.16</t>
  </si>
  <si>
    <t>TRANSPORTE FLUVIAL</t>
  </si>
  <si>
    <t>6.304,78 D</t>
  </si>
  <si>
    <t>1.2.04.16.01</t>
  </si>
  <si>
    <t>63.047,59 D</t>
  </si>
  <si>
    <t>1.2.04.16.02</t>
  </si>
  <si>
    <t>(-) DEPREC. ACUM. TRANSPORTE FLUVIAL</t>
  </si>
  <si>
    <t>56.742,81 C</t>
  </si>
  <si>
    <t>1.2.04.17</t>
  </si>
  <si>
    <t>CANALES DE REGADIO</t>
  </si>
  <si>
    <t>3.046.899,04 D</t>
  </si>
  <si>
    <t>1.2.04.17.01</t>
  </si>
  <si>
    <t>3.433.669,04 D</t>
  </si>
  <si>
    <t>1.2.04.17.02</t>
  </si>
  <si>
    <t>(-) DEPREC. ACUM. CANALES DE REGADIO</t>
  </si>
  <si>
    <t>386.770,00 C</t>
  </si>
  <si>
    <t>1.2.04.18</t>
  </si>
  <si>
    <t>OBRAS EN CURSO</t>
  </si>
  <si>
    <t>1.759.636,11 D</t>
  </si>
  <si>
    <t>1.2.04.18.01</t>
  </si>
  <si>
    <t>1.2.05</t>
  </si>
  <si>
    <t>OTROS ACTIVOS A LARGO PLAZO</t>
  </si>
  <si>
    <t>28.741.789,13 D</t>
  </si>
  <si>
    <t>1.2.05.01</t>
  </si>
  <si>
    <t>BIENES FIDEICOMITIDOS</t>
  </si>
  <si>
    <t>1.2.05.01.01</t>
  </si>
  <si>
    <t>SILOS Y GALPONES</t>
  </si>
  <si>
    <t>9.526.144,50 D</t>
  </si>
  <si>
    <t>1.2.05.01.01.01</t>
  </si>
  <si>
    <t>SILOS Y GALP. EN GARANT. DE FIDEICOMISO</t>
  </si>
  <si>
    <t>6.702.801,87 D</t>
  </si>
  <si>
    <t>1.2.05.01.01.02</t>
  </si>
  <si>
    <t>(-)DEPREC. ACUM. SILOS Y GALPONES FID.</t>
  </si>
  <si>
    <t>1.537.883,60 C</t>
  </si>
  <si>
    <t>1.2.05.01.01.03</t>
  </si>
  <si>
    <t>4.694.098,14 D</t>
  </si>
  <si>
    <t>1.2.05.01.01.04</t>
  </si>
  <si>
    <t>(-) DEPREC. ACUMULADAS SILOS Y GALPONES</t>
  </si>
  <si>
    <t>332.871,91 C</t>
  </si>
  <si>
    <t>1.2.05.01.02</t>
  </si>
  <si>
    <t>INMUEBLES Y BIENES FIDEICOMITIDOS</t>
  </si>
  <si>
    <t>19.215.644,63 D</t>
  </si>
  <si>
    <t>1.2.05.01.02.01</t>
  </si>
  <si>
    <t>INMUEBLES FIDEICOMITIDOS</t>
  </si>
  <si>
    <t>1.2.05.01.02.02</t>
  </si>
  <si>
    <t>SILOS Y GALPONES FIDEICOMITIDOS</t>
  </si>
  <si>
    <t>1.2.05.01.02.03</t>
  </si>
  <si>
    <t>AMORT. ACUM. SILOS Y GALPONES FIDEICOM.</t>
  </si>
  <si>
    <t>1.2.05.01.02.04</t>
  </si>
  <si>
    <t>PROV. DE REV. FISCAL INMUEBLE FIDEICOM.</t>
  </si>
  <si>
    <t>1.2.06</t>
  </si>
  <si>
    <t>CARGOS DIFERIDOS</t>
  </si>
  <si>
    <t>285.224,16 D</t>
  </si>
  <si>
    <t>1.2.06.01</t>
  </si>
  <si>
    <t>GASTOS FINANCIEROS A DEVENGAR</t>
  </si>
  <si>
    <t>248.522,48 D</t>
  </si>
  <si>
    <t>1.2.06.01.01</t>
  </si>
  <si>
    <t>DESCUENTO DE EMISION NO CORRIENTE USD</t>
  </si>
  <si>
    <t>11.945,69 D</t>
  </si>
  <si>
    <t>1.2.06.01.02</t>
  </si>
  <si>
    <t>GASTOS A DEVEN.POR EMISION DE BONOS GS</t>
  </si>
  <si>
    <t>1.902,24 D</t>
  </si>
  <si>
    <t>1.2.06.01.03</t>
  </si>
  <si>
    <t>GASTOS A DEV. POR EMISION DE BONOS USD</t>
  </si>
  <si>
    <t>4.446,21 D</t>
  </si>
  <si>
    <t>1.2.06.01.04</t>
  </si>
  <si>
    <t>DESC. DE EMISION POR REFINANC. USD LP</t>
  </si>
  <si>
    <t>228.328,65 D</t>
  </si>
  <si>
    <t>1.2.06.01.05</t>
  </si>
  <si>
    <t>SEGUROS A VENCER USD - LARGO PLAZO</t>
  </si>
  <si>
    <t>1.899,69 D</t>
  </si>
  <si>
    <t>1.2.06.02</t>
  </si>
  <si>
    <t>OTROS CREDITOS</t>
  </si>
  <si>
    <t>36.701,68 D</t>
  </si>
  <si>
    <t>1.2.06.02.01</t>
  </si>
  <si>
    <t>DEPOSITO DE GARANTIA GS - OTROS</t>
  </si>
  <si>
    <t>1.2.06.02.02</t>
  </si>
  <si>
    <t>1.2.06.02.03</t>
  </si>
  <si>
    <t>GARANTIA DE ALQUILER GS</t>
  </si>
  <si>
    <t>1.2.07</t>
  </si>
  <si>
    <t>ACTIVOS INTANGIBLES</t>
  </si>
  <si>
    <t>338.366,75 D</t>
  </si>
  <si>
    <t>1.2.07.01</t>
  </si>
  <si>
    <t>LICENCIAS, MARCAS Y PATENTES</t>
  </si>
  <si>
    <t>1.2.07.01.01</t>
  </si>
  <si>
    <t>INTANGIBLES</t>
  </si>
  <si>
    <t>549.453,86 D</t>
  </si>
  <si>
    <t>1.2.07.01.02</t>
  </si>
  <si>
    <t>(-) AMORTIZACION INTANGIBLES</t>
  </si>
  <si>
    <t>211.087,11 C</t>
  </si>
  <si>
    <t>2</t>
  </si>
  <si>
    <t>PASIVO</t>
  </si>
  <si>
    <t>73.390.698,85 C</t>
  </si>
  <si>
    <t>2.1</t>
  </si>
  <si>
    <t>PASIVO CORRIENTE</t>
  </si>
  <si>
    <t>61.097.196,09 C</t>
  </si>
  <si>
    <t>2.1.01</t>
  </si>
  <si>
    <t>DEUDAS COMERCIALES</t>
  </si>
  <si>
    <t>19.588.857,60 C</t>
  </si>
  <si>
    <t>2.1.01.01</t>
  </si>
  <si>
    <t>17.396.812,73 C</t>
  </si>
  <si>
    <t>2.1.01.01.01</t>
  </si>
  <si>
    <t>PROVEEDORES LOCALES GS</t>
  </si>
  <si>
    <t>2.717.935,48 C</t>
  </si>
  <si>
    <t>2.1.01.01.02</t>
  </si>
  <si>
    <t>PROVEEDORES LOCALES USD</t>
  </si>
  <si>
    <t>13.234.605,15 C</t>
  </si>
  <si>
    <t>2.1.01.01.03</t>
  </si>
  <si>
    <t>PROVEEDORES DE FONDO FIJO G.</t>
  </si>
  <si>
    <t>4.774,45 C</t>
  </si>
  <si>
    <t>2.1.01.01.04</t>
  </si>
  <si>
    <t>PROVEEDORES DE FONDO FIJO USD</t>
  </si>
  <si>
    <t>2.1.01.01.05</t>
  </si>
  <si>
    <t>ALQUILER DE CAMPO A PAGAR USD - CP</t>
  </si>
  <si>
    <t>2.453.012,12 C</t>
  </si>
  <si>
    <t>2.1.01.01.06</t>
  </si>
  <si>
    <t>(-) ALQUILER DE CAMPO A DEV. USD - CP</t>
  </si>
  <si>
    <t>2.453.012,12 D</t>
  </si>
  <si>
    <t>2.1.01.01.07</t>
  </si>
  <si>
    <t>ALQUILER DE CAMPO A PAGAR USD (VA) - CP</t>
  </si>
  <si>
    <t>1.439.497,65 C</t>
  </si>
  <si>
    <t>2.1.01.01.08</t>
  </si>
  <si>
    <t>OTRAS DEUDAS COMERCIALES USD</t>
  </si>
  <si>
    <t>2.1.01.01.09</t>
  </si>
  <si>
    <t>OTRAS DEUDAS COMERCIALES GS</t>
  </si>
  <si>
    <t>2.1.01.01.10</t>
  </si>
  <si>
    <t>OTRAS DEUDAS COMERC. NO RECLAMADAS GS</t>
  </si>
  <si>
    <t>2.1.01.01.11</t>
  </si>
  <si>
    <t>OTRAS DEUDAS COMERC. NO RECLAMADAS USD</t>
  </si>
  <si>
    <t>2.1.01.01.12</t>
  </si>
  <si>
    <t>CHEQUES DIFERIDOS A PAGAR USD</t>
  </si>
  <si>
    <t>2.1.01.01.13</t>
  </si>
  <si>
    <t>CHEQUES DIFERIDOS A PAGAR GS</t>
  </si>
  <si>
    <t>2.1.01.02</t>
  </si>
  <si>
    <t>DEUDAS COMERCIALES DEL EXTERIOR</t>
  </si>
  <si>
    <t>219.448,55 C</t>
  </si>
  <si>
    <t>2.1.01.02.01</t>
  </si>
  <si>
    <t>PROVEEDORES DEL EXTERIOR USD</t>
  </si>
  <si>
    <t>2.1.01.03</t>
  </si>
  <si>
    <t>INTERESES A PAGAR A PROVEEDORES</t>
  </si>
  <si>
    <t>84.145,80 D</t>
  </si>
  <si>
    <t>2.1.01.03.01</t>
  </si>
  <si>
    <t>INTERESES COMERCIALES A PAGAR USD</t>
  </si>
  <si>
    <t>32.726,09 C</t>
  </si>
  <si>
    <t>2.1.01.03.02</t>
  </si>
  <si>
    <t>(-) INTERESES COMERCIALES A PAGAR USD</t>
  </si>
  <si>
    <t>116.871,89 D</t>
  </si>
  <si>
    <t>2.1.01.03.03</t>
  </si>
  <si>
    <t>INTERESES COMERCIALES A PAGAR GS</t>
  </si>
  <si>
    <t>2.1.01.04</t>
  </si>
  <si>
    <t>OTROS ACREEDORES</t>
  </si>
  <si>
    <t>2.056.742,12 C</t>
  </si>
  <si>
    <t>2.1.01.04.01</t>
  </si>
  <si>
    <t>ACREEDORES VARIOS GS</t>
  </si>
  <si>
    <t>2.1.01.04.02</t>
  </si>
  <si>
    <t>370.217,83 C</t>
  </si>
  <si>
    <t>2.1.01.04.03</t>
  </si>
  <si>
    <t>CUENTAS VARIAS A PAGAR GS</t>
  </si>
  <si>
    <t>63,48 C</t>
  </si>
  <si>
    <t>2.1.01.04.04</t>
  </si>
  <si>
    <t>CUENTAS VARIAS A PAGAR USD</t>
  </si>
  <si>
    <t>2.1.01.04.05</t>
  </si>
  <si>
    <t>GASTOS DE EXPORTACIONES A PAGAR GS</t>
  </si>
  <si>
    <t>107.574,83 C</t>
  </si>
  <si>
    <t>2.1.01.04.06</t>
  </si>
  <si>
    <t>GASTOS DE IMPORTACIONES A PAGAR GS.</t>
  </si>
  <si>
    <t>15.223,73 C</t>
  </si>
  <si>
    <t>2.1.01.04.07</t>
  </si>
  <si>
    <t>552,69 C</t>
  </si>
  <si>
    <t>2.1.01.04.08</t>
  </si>
  <si>
    <t>64.428,61 C</t>
  </si>
  <si>
    <t>2.1.01.04.09</t>
  </si>
  <si>
    <t>152.284,65 C</t>
  </si>
  <si>
    <t>2.1.01.04.10</t>
  </si>
  <si>
    <t>1.346.396,30 C</t>
  </si>
  <si>
    <t>2.1.02</t>
  </si>
  <si>
    <t>DEUDAS FINANCIERAS</t>
  </si>
  <si>
    <t>24.266.714,24 C</t>
  </si>
  <si>
    <t>2.1.02.01</t>
  </si>
  <si>
    <t>PRÉST. DE BANCOS Y OTRAS ENT. FINANC.</t>
  </si>
  <si>
    <t>22.924.648,18 C</t>
  </si>
  <si>
    <t>2.1.02.01.01</t>
  </si>
  <si>
    <t>PRÉSTAMOS DE BANC. ENTIDADES LOCALES CP</t>
  </si>
  <si>
    <t>16.359.583,09 C</t>
  </si>
  <si>
    <t>2.1.02.01.01.01</t>
  </si>
  <si>
    <t>PRESTAMO - INVERSION USD</t>
  </si>
  <si>
    <t>596.714,15 C</t>
  </si>
  <si>
    <t>2.1.02.01.01.02</t>
  </si>
  <si>
    <t>PRESTAMOS WARRANT USD</t>
  </si>
  <si>
    <t>1.716.726,00 C</t>
  </si>
  <si>
    <t>2.1.02.01.01.03</t>
  </si>
  <si>
    <t>PRESTAMO OPERATIVO - SIN GARANTIA  USD</t>
  </si>
  <si>
    <t>3.145.000,00 C</t>
  </si>
  <si>
    <t>2.1.02.01.01.04</t>
  </si>
  <si>
    <t>PRESTAMO - GARANTIA FIDUCIARIA USD CP</t>
  </si>
  <si>
    <t>8.875.000,00 C</t>
  </si>
  <si>
    <t>2.1.02.01.01.05</t>
  </si>
  <si>
    <t>PRESTAMOS WARRANT - GS</t>
  </si>
  <si>
    <t>2.026.142,94 C</t>
  </si>
  <si>
    <t>2.1.02.01.02</t>
  </si>
  <si>
    <t>INTERESES PRÉST DE BANC ENT LOCALES CP</t>
  </si>
  <si>
    <t>546.861,96 C</t>
  </si>
  <si>
    <t>2.1.02.01.02.01</t>
  </si>
  <si>
    <t>INTERES  - INVERSION USD</t>
  </si>
  <si>
    <t>127.473,92 C</t>
  </si>
  <si>
    <t>2.1.02.01.02.02</t>
  </si>
  <si>
    <t>INTERES WARRANT USD</t>
  </si>
  <si>
    <t>151.071,86 C</t>
  </si>
  <si>
    <t>2.1.02.01.02.03</t>
  </si>
  <si>
    <t>INTERES OPERATIVO - SIN GARANTIA  USD</t>
  </si>
  <si>
    <t>634.703,47 C</t>
  </si>
  <si>
    <t>2.1.02.01.02.04</t>
  </si>
  <si>
    <t>INTERES OPERATIVO - GARANTIA Y PRENDA</t>
  </si>
  <si>
    <t>150.619,18 C</t>
  </si>
  <si>
    <t>2.1.02.01.02.05</t>
  </si>
  <si>
    <t>INTERES GARANTIA FIDUCIARIA USD</t>
  </si>
  <si>
    <t>1.085.970,41 C</t>
  </si>
  <si>
    <t>2.1.02.01.02.06</t>
  </si>
  <si>
    <t>INTERESES WARRANT - GS</t>
  </si>
  <si>
    <t>95.286,06 C</t>
  </si>
  <si>
    <t>2.1.02.01.02.98</t>
  </si>
  <si>
    <t>(-)INTERESES A DEVENGAR GS</t>
  </si>
  <si>
    <t>48.875,22 D</t>
  </si>
  <si>
    <t>2.1.02.01.02.99</t>
  </si>
  <si>
    <t>(-)INTERESES A DEVENGAR USD</t>
  </si>
  <si>
    <t>1.649.387,72 D</t>
  </si>
  <si>
    <t>2.1.02.01.03</t>
  </si>
  <si>
    <t>EMISION DE BONOS CORTO PLAZO</t>
  </si>
  <si>
    <t>44.246,58 C</t>
  </si>
  <si>
    <t>2.1.02.01.03.01</t>
  </si>
  <si>
    <t>EMISION DE BONOS - CP</t>
  </si>
  <si>
    <t>2.1.02.01.03.02</t>
  </si>
  <si>
    <t>INTERESES SOBRE BONOS EMITIDOS CP</t>
  </si>
  <si>
    <t>2.1.02.01.03.03</t>
  </si>
  <si>
    <t>INTERESES BURSATILES CP USD</t>
  </si>
  <si>
    <t>123.130,14 C</t>
  </si>
  <si>
    <t>2.1.02.01.03.04</t>
  </si>
  <si>
    <t>(-)INTERES A DEV POR EMISION DE BONO USD</t>
  </si>
  <si>
    <t>78.883,56 D</t>
  </si>
  <si>
    <t>2.1.02.01.05</t>
  </si>
  <si>
    <t>PREST. FINANC. USD DEL EXT. CP</t>
  </si>
  <si>
    <t>5.750.000,00 C</t>
  </si>
  <si>
    <t>2.1.02.01.05.01</t>
  </si>
  <si>
    <t>PREST. BANC. DEL EXT. - INVERSION CP USD</t>
  </si>
  <si>
    <t>2.1.02.01.05.02</t>
  </si>
  <si>
    <t>PREST. BANC. DEL EXT. - OPERATIVO CP</t>
  </si>
  <si>
    <t>2.1.02.01.06</t>
  </si>
  <si>
    <t>INT. SOBRE PREST FINANC DEL EXTERIOR CP</t>
  </si>
  <si>
    <t>114.822,44 C</t>
  </si>
  <si>
    <t>2.1.02.01.06.01</t>
  </si>
  <si>
    <t>INTERES BANC DEL EXTER INVERSION CP USD</t>
  </si>
  <si>
    <t>399.592,03 C</t>
  </si>
  <si>
    <t>2.1.02.01.06.02</t>
  </si>
  <si>
    <t>(-)INTERESES BANC DEL EXTERIOR A DEV USD</t>
  </si>
  <si>
    <t>421.302,91 D</t>
  </si>
  <si>
    <t>2.1.02.01.06.03</t>
  </si>
  <si>
    <t>INTERES BANC DEL EXTERIOR - OPERATIVO CP</t>
  </si>
  <si>
    <t>136.533,32 C</t>
  </si>
  <si>
    <t>2.1.02.01.07</t>
  </si>
  <si>
    <t>OTRAS DEUDAS BANCARIAS O FINANCIERAS</t>
  </si>
  <si>
    <t>109.134,11 C</t>
  </si>
  <si>
    <t>2.1.02.01.07.01</t>
  </si>
  <si>
    <t>DOCUMENTOS DESCONTADOS GS</t>
  </si>
  <si>
    <t>2.1.02.01.07.02</t>
  </si>
  <si>
    <t>DOCUMENTOS DESCONTADOS USD</t>
  </si>
  <si>
    <t>2.1.02.01.07.03</t>
  </si>
  <si>
    <t>SOBREGIROS BANCARIOS G.</t>
  </si>
  <si>
    <t>2.1.02.01.07.04</t>
  </si>
  <si>
    <t>SOBREGIROS BANCARIOS USD.</t>
  </si>
  <si>
    <t>2.1.02.01.07.05</t>
  </si>
  <si>
    <t>OTRAS DEUDAS BANCARIAS O FINANCIERAS GS</t>
  </si>
  <si>
    <t>2.1.02.01.07.06</t>
  </si>
  <si>
    <t>OTRAS DEUDAS BANCARIAS O FINANCIERAS USD</t>
  </si>
  <si>
    <t>2.1.02.02</t>
  </si>
  <si>
    <t>PRÉSTAMOS DE ENTIDADES VINCULADAS</t>
  </si>
  <si>
    <t>2.1.02.02.01</t>
  </si>
  <si>
    <t>PRESTAMOS A PAGAR- RICE PARAGUAY S.A.</t>
  </si>
  <si>
    <t>2.1.02.02.02</t>
  </si>
  <si>
    <t>PREST. A PAGAR-CAPITAL INVERSIONES S.A.</t>
  </si>
  <si>
    <t>2.1.02.03</t>
  </si>
  <si>
    <t>OTROS PRÉSTAMOS A PAGAR</t>
  </si>
  <si>
    <t>1.342.066,06 C</t>
  </si>
  <si>
    <t>2.1.02.03.01</t>
  </si>
  <si>
    <t>OTROS PRESTAMOS A PAGAR G.</t>
  </si>
  <si>
    <t>2.1.02.03.02</t>
  </si>
  <si>
    <t>OTROS INTERESES A PAGAR G- TERCEROS</t>
  </si>
  <si>
    <t>2.1.02.03.03</t>
  </si>
  <si>
    <t>(-)INTERES A DEV OTROS PREST A PAGAR G</t>
  </si>
  <si>
    <t>2.1.02.03.04</t>
  </si>
  <si>
    <t>OTROS PRESTAMOS A PAGAR USD</t>
  </si>
  <si>
    <t>1.312.281,10 C</t>
  </si>
  <si>
    <t>2.1.02.03.05</t>
  </si>
  <si>
    <t>OTROS INTERESES A PAGAR USD-TERCEROS</t>
  </si>
  <si>
    <t>44.604,67 C</t>
  </si>
  <si>
    <t>2.1.02.03.06</t>
  </si>
  <si>
    <t>(-)INTERES A DEV OTROS PREST A PAGAR USD</t>
  </si>
  <si>
    <t>14.819,71 D</t>
  </si>
  <si>
    <t>2.1.03</t>
  </si>
  <si>
    <t>OTRAS CUENTAS POR PAGAR</t>
  </si>
  <si>
    <t>627.025,18 C</t>
  </si>
  <si>
    <t>2.1.03.01</t>
  </si>
  <si>
    <t>DEUDAS FISCALES CORRIENTES</t>
  </si>
  <si>
    <t>516.835,70 C</t>
  </si>
  <si>
    <t>2.1.03.01.01</t>
  </si>
  <si>
    <t>320.727,33 C</t>
  </si>
  <si>
    <t>2.1.03.01.01.01</t>
  </si>
  <si>
    <t>94.705,09 C</t>
  </si>
  <si>
    <t>2.1.03.01.01.02</t>
  </si>
  <si>
    <t>FAC DE PAGO IMP A  LA RENTA A PAGAR GS</t>
  </si>
  <si>
    <t>216.287,34 C</t>
  </si>
  <si>
    <t>2.1.03.01.01.03</t>
  </si>
  <si>
    <t>INT A PAGAR SOBRE FAC DE PAGO IRE-RG GS</t>
  </si>
  <si>
    <t>24.319,94 C</t>
  </si>
  <si>
    <t>2.1.03.01.01.04</t>
  </si>
  <si>
    <t>(-)INT A DEV SOBRE FAC DE PAGO IRE-RG GS</t>
  </si>
  <si>
    <t>14.585,04 D</t>
  </si>
  <si>
    <t>2.1.03.01.02</t>
  </si>
  <si>
    <t>IVA DEBITO FISCAL</t>
  </si>
  <si>
    <t>63.630,78 C</t>
  </si>
  <si>
    <t>2.1.03.01.02.01</t>
  </si>
  <si>
    <t>IVA DEBITO FISCAL 10%</t>
  </si>
  <si>
    <t>43.269,65 C</t>
  </si>
  <si>
    <t>2.1.03.01.02.02</t>
  </si>
  <si>
    <t>IVA DEBITO FISCAL 5%</t>
  </si>
  <si>
    <t>20.361,13 C</t>
  </si>
  <si>
    <t>2.1.03.01.03</t>
  </si>
  <si>
    <t>RETENCIONES DE IMPUESTOS A INGRESAR</t>
  </si>
  <si>
    <t>132.477,59 C</t>
  </si>
  <si>
    <t>2.1.03.01.03.01</t>
  </si>
  <si>
    <t>RETENCION IVA A PAGAR GS</t>
  </si>
  <si>
    <t>104.641,04 C</t>
  </si>
  <si>
    <t>2.1.03.01.03.02</t>
  </si>
  <si>
    <t>RETENCION RENTA A PAGAR GS</t>
  </si>
  <si>
    <t>27.836,55 C</t>
  </si>
  <si>
    <t>2.1.03.02</t>
  </si>
  <si>
    <t>OBLIGACIONES LABORALES Y CARGAS SOCIALES</t>
  </si>
  <si>
    <t>110.189,48 C</t>
  </si>
  <si>
    <t>2.1.03.02.01</t>
  </si>
  <si>
    <t>SALARIOS A PAGAR GRAL.</t>
  </si>
  <si>
    <t>1.024,65 D</t>
  </si>
  <si>
    <t>2.1.03.02.02</t>
  </si>
  <si>
    <t>IPS APORTES A PAGAR GS</t>
  </si>
  <si>
    <t>31.479,08 C</t>
  </si>
  <si>
    <t>2.1.03.02.03</t>
  </si>
  <si>
    <t>AGUINALDOS A PAGAR GS</t>
  </si>
  <si>
    <t>79.463,98 C</t>
  </si>
  <si>
    <t>2.1.03.02.04</t>
  </si>
  <si>
    <t>EMBARGOS JUDICIALES DE SALARIOS A PAGAR</t>
  </si>
  <si>
    <t>271,07 C</t>
  </si>
  <si>
    <t>2.1.05</t>
  </si>
  <si>
    <t>INGRESOS DIFERIDOS</t>
  </si>
  <si>
    <t>16.614.599,07 C</t>
  </si>
  <si>
    <t>2.1.05.01</t>
  </si>
  <si>
    <t>ANTICIPOS DE CLIENTES</t>
  </si>
  <si>
    <t>2.1.05.01.01</t>
  </si>
  <si>
    <t>ANTICIPOS DE CLIENTES LOCAL GS</t>
  </si>
  <si>
    <t>17.317,59 C</t>
  </si>
  <si>
    <t>2.1.05.01.02</t>
  </si>
  <si>
    <t>ANTICIPOS DE CLIENTES LOCAL USD</t>
  </si>
  <si>
    <t>818.405,08 C</t>
  </si>
  <si>
    <t>2.1.05.01.03</t>
  </si>
  <si>
    <t>ANTICIPOS DE CLIENTES DEL EXTERIOR USD</t>
  </si>
  <si>
    <t>15.753.098,84 C</t>
  </si>
  <si>
    <t>2.1.05.01.04</t>
  </si>
  <si>
    <t>MERCADERIAS EN TRANSITO</t>
  </si>
  <si>
    <t>30.642,44 D</t>
  </si>
  <si>
    <t>2.1.05.01.05</t>
  </si>
  <si>
    <t>56.420,00 C</t>
  </si>
  <si>
    <t>2.2</t>
  </si>
  <si>
    <t>PASIVO NO CORRIENTE</t>
  </si>
  <si>
    <t>12.293.502,76 C</t>
  </si>
  <si>
    <t>2.2.01</t>
  </si>
  <si>
    <t>DEUDAS COMERCIALES LARGO PLAZO</t>
  </si>
  <si>
    <t>1.049.846,64 D</t>
  </si>
  <si>
    <t>2.2.01.01</t>
  </si>
  <si>
    <t>PROVEEDORES LOCALES LP</t>
  </si>
  <si>
    <t>1.285.654,58 D</t>
  </si>
  <si>
    <t>2.2.01.01.01</t>
  </si>
  <si>
    <t>PROVEEDORES LOCALES USD LP</t>
  </si>
  <si>
    <t>100.162,00 C</t>
  </si>
  <si>
    <t>2.2.01.01.02</t>
  </si>
  <si>
    <t>PROVEEDORES LOCALES GS LP</t>
  </si>
  <si>
    <t>53.681,08 C</t>
  </si>
  <si>
    <t>2.2.01.01.03</t>
  </si>
  <si>
    <t>ACTIVO POR DERECHO DE USO USD</t>
  </si>
  <si>
    <t>13.544.470,12 D</t>
  </si>
  <si>
    <t>2.2.01.01.04</t>
  </si>
  <si>
    <t>ALQUILER DE CAMPO A PAGAR USD (VA) - LP</t>
  </si>
  <si>
    <t>12.104.972,46 C</t>
  </si>
  <si>
    <t>2.2.01.01.05</t>
  </si>
  <si>
    <t>ALQUILER DE CAMPO A PAGAR USD - LP</t>
  </si>
  <si>
    <t>19.784.835,00 C</t>
  </si>
  <si>
    <t>2.2.01.01.06</t>
  </si>
  <si>
    <t>(-)ALQUILER DE CAMPO A DEVENGAR USD - LP</t>
  </si>
  <si>
    <t>19.784.835,00 D</t>
  </si>
  <si>
    <t>2.2.01.02</t>
  </si>
  <si>
    <t>PROVEEDORES DEL EXTERIOR LP</t>
  </si>
  <si>
    <t>235.807,94 C</t>
  </si>
  <si>
    <t>2.2.01.02.01</t>
  </si>
  <si>
    <t>PROVEEDORES DEL EXTERIOR USD - LP</t>
  </si>
  <si>
    <t>2.2.01.03</t>
  </si>
  <si>
    <t>INTERESES A  PAGAR A PROVEEDORES  LP</t>
  </si>
  <si>
    <t>2.2.01.03.01</t>
  </si>
  <si>
    <t>INTERESES COMERCIALES A PAGAR USD - LP</t>
  </si>
  <si>
    <t>16.660,00 C</t>
  </si>
  <si>
    <t>2.2.01.03.02</t>
  </si>
  <si>
    <t>(-) INTERES COMERCIALES A PAGAR USD - LP</t>
  </si>
  <si>
    <t>16.660,00 D</t>
  </si>
  <si>
    <t>2.2.01.04</t>
  </si>
  <si>
    <t>OTROS ACREEDORES LP</t>
  </si>
  <si>
    <t>2.2.01.04.01</t>
  </si>
  <si>
    <t>AJUSTE VA NIIF 9 DEUDAS COMERCIALES LP</t>
  </si>
  <si>
    <t>2.2.02</t>
  </si>
  <si>
    <t>DEUDAS FINANCIERAS LP</t>
  </si>
  <si>
    <t>12.489.723,32 C</t>
  </si>
  <si>
    <t>2.2.02.01</t>
  </si>
  <si>
    <t>PRÉSTAM DE BANC Y OTRAS ENT. FINANC. LP</t>
  </si>
  <si>
    <t>2.2.02.01.01</t>
  </si>
  <si>
    <t>PRÉSTAM DE BANC ENTIDADES LOCALES LP</t>
  </si>
  <si>
    <t>9.489.723,32 C</t>
  </si>
  <si>
    <t>2.2.02.01.01.01</t>
  </si>
  <si>
    <t>PRESTAMO - INVERSION LARGO PLAZO USD</t>
  </si>
  <si>
    <t>1.464.723,32 C</t>
  </si>
  <si>
    <t>2.2.02.01.01.02</t>
  </si>
  <si>
    <t>PRESTAMO - GARANTIA FIDUCIARIA USD LP</t>
  </si>
  <si>
    <t>8.025.000,00 C</t>
  </si>
  <si>
    <t>2.2.02.01.01.03</t>
  </si>
  <si>
    <t>INTERESES FINANCIEROS A PAGAR USD LP.</t>
  </si>
  <si>
    <t>2.435.023,95 C</t>
  </si>
  <si>
    <t>2.2.02.01.01.04</t>
  </si>
  <si>
    <t>(-) INTERESES FINANCIEROS NO CTE USD</t>
  </si>
  <si>
    <t>2.435.023,95 D</t>
  </si>
  <si>
    <t>2.2.02.01.01.05</t>
  </si>
  <si>
    <t>PRESTAMO OPERATIVO - SIN GARANTIA LP USD</t>
  </si>
  <si>
    <t>2.2.02.01.01.06</t>
  </si>
  <si>
    <t>2.2.02.01.02</t>
  </si>
  <si>
    <t>1.000.000,00 C</t>
  </si>
  <si>
    <t>2.2.02.01.02.01</t>
  </si>
  <si>
    <t>EMISION DE BONOS USD</t>
  </si>
  <si>
    <t>2.2.02.01.02.02</t>
  </si>
  <si>
    <t>INTERESES BURSATILES A PAGAR USD LP.</t>
  </si>
  <si>
    <t>123.410,98 C</t>
  </si>
  <si>
    <t>2.2.02.01.02.03</t>
  </si>
  <si>
    <t>(-) INTERESES BURSATILES NO CTE USD</t>
  </si>
  <si>
    <t>123.410,98 D</t>
  </si>
  <si>
    <t>2.2.02.01.03</t>
  </si>
  <si>
    <t>PREST. FINANC. USD DEL EXTERIOR LP</t>
  </si>
  <si>
    <t>2.000.000,00 C</t>
  </si>
  <si>
    <t>2.2.02.01.03.01</t>
  </si>
  <si>
    <t>PREST BANC DEL EXTERIOR INVERSION LP USD</t>
  </si>
  <si>
    <t>2.2.02.01.03.02</t>
  </si>
  <si>
    <t>INTERES BANC DEL EXTER INVERSION LP USD</t>
  </si>
  <si>
    <t>83.263,89 C</t>
  </si>
  <si>
    <t>2.2.02.01.03.03</t>
  </si>
  <si>
    <t>(-)INT. BANC. DEL EXT. A DEVENGAR USD</t>
  </si>
  <si>
    <t>83.263,89 D</t>
  </si>
  <si>
    <t>2.2.02.03</t>
  </si>
  <si>
    <t>2.2.02.03.01</t>
  </si>
  <si>
    <t>OTROS PRESTAMOS A PAGAR NO CTE. USD</t>
  </si>
  <si>
    <t>2.2.02.03.02</t>
  </si>
  <si>
    <t>OTROS INTERESES A PAGAR USD LP.</t>
  </si>
  <si>
    <t>2.2.02.03.03</t>
  </si>
  <si>
    <t>(-) OTROS INTERESES A PAGAR USD LP.</t>
  </si>
  <si>
    <t>2.2.03</t>
  </si>
  <si>
    <t>853.626,08 C</t>
  </si>
  <si>
    <t>2.2.03.01</t>
  </si>
  <si>
    <t>DEUDAS FISCALES NO CORRIENTES</t>
  </si>
  <si>
    <t>2.2.03.01.01</t>
  </si>
  <si>
    <t>FAC. DE PAGO IMP. A LA RENTA A PAGAR NC</t>
  </si>
  <si>
    <t>2.2.03.01.02</t>
  </si>
  <si>
    <t>INT. A PAGAR  SOBRE FAC DE PAGO IRE-RG</t>
  </si>
  <si>
    <t>2.2.03.01.03</t>
  </si>
  <si>
    <t>(-)INT. A DEV. SOBRE FAC. DE PAGO IRE-RG</t>
  </si>
  <si>
    <t>2.2.03.02</t>
  </si>
  <si>
    <t>PASIVOS POR IMPUESTOS DIFERIDOS</t>
  </si>
  <si>
    <t>2.2.03.02.01</t>
  </si>
  <si>
    <t>3</t>
  </si>
  <si>
    <t>PATRIMONIO NETO</t>
  </si>
  <si>
    <t>62.872.919,77 D</t>
  </si>
  <si>
    <t>62.872.919,77 C</t>
  </si>
  <si>
    <t>3.1</t>
  </si>
  <si>
    <t>CAPITAL</t>
  </si>
  <si>
    <t>19.510.196,97 D</t>
  </si>
  <si>
    <t>19.510.196,97 C</t>
  </si>
  <si>
    <t>3.1.01</t>
  </si>
  <si>
    <t>CAPITAL INTEGRADO</t>
  </si>
  <si>
    <t>3.1.01.01</t>
  </si>
  <si>
    <t>3.1.01.01.01</t>
  </si>
  <si>
    <t>3.1.01.01.02</t>
  </si>
  <si>
    <t>APORTES A CAPITALIZAR- RICE PARAGUAY SA</t>
  </si>
  <si>
    <t>3.1.01.01.03</t>
  </si>
  <si>
    <t>APORT. A CAPITAL. CAPITAL INVERSIONES SA</t>
  </si>
  <si>
    <t>3.1.01.01.04</t>
  </si>
  <si>
    <t>CUENTAS A COBRAR COMPROMISOS DE APORTE</t>
  </si>
  <si>
    <t>3.2</t>
  </si>
  <si>
    <t>RESERVAS DE CAPITAL</t>
  </si>
  <si>
    <t>26.562.831,27 D</t>
  </si>
  <si>
    <t>26.562.831,27 C</t>
  </si>
  <si>
    <t>3.2.01</t>
  </si>
  <si>
    <t>RESERVA LEGAL</t>
  </si>
  <si>
    <t>3.2.01.01</t>
  </si>
  <si>
    <t>3.2.01.01.01</t>
  </si>
  <si>
    <t>3.2.02</t>
  </si>
  <si>
    <t>RESERVA DE REVALÚO</t>
  </si>
  <si>
    <t>3.2.02.01</t>
  </si>
  <si>
    <t>3.2.02.01.01</t>
  </si>
  <si>
    <t>RESERVA DE REVALUO LEY 125/91</t>
  </si>
  <si>
    <t>3.2.03</t>
  </si>
  <si>
    <t>OTRAS RESERVAS</t>
  </si>
  <si>
    <t>3.2.03.01</t>
  </si>
  <si>
    <t>3.2.03.01.01</t>
  </si>
  <si>
    <t>RESERVA DE REVALUO DE PROPIEDADES</t>
  </si>
  <si>
    <t>3.2.03.01.02</t>
  </si>
  <si>
    <t>REVALUO TECNICO</t>
  </si>
  <si>
    <t>3.2.03.01.03</t>
  </si>
  <si>
    <t>RESERVAS FACULTATIVAS</t>
  </si>
  <si>
    <t>3.3</t>
  </si>
  <si>
    <t>RESULTADOS</t>
  </si>
  <si>
    <t>16.799.891,53 D</t>
  </si>
  <si>
    <t>16.799.891,53 C</t>
  </si>
  <si>
    <t>3.3.01</t>
  </si>
  <si>
    <t>RESULTADOS ACUMULADOS</t>
  </si>
  <si>
    <t>562.717,63 D</t>
  </si>
  <si>
    <t>562.717,63 C</t>
  </si>
  <si>
    <t>3.3.01.01</t>
  </si>
  <si>
    <t>3.3.01.01.01</t>
  </si>
  <si>
    <t>RESULTADOS DEL EJERCICIO 2014</t>
  </si>
  <si>
    <t>3.3.01.01.02</t>
  </si>
  <si>
    <t>RESULTADOS DEL EJERCICIO 2015</t>
  </si>
  <si>
    <t>3.3.01.01.03</t>
  </si>
  <si>
    <t>RESULTADOS DEL EJERCICIO 2016</t>
  </si>
  <si>
    <t>3.3.01.01.04</t>
  </si>
  <si>
    <t>RESULTADOS DEL EJERCICIO 2017</t>
  </si>
  <si>
    <t>3.3.01.01.05</t>
  </si>
  <si>
    <t>RESULTADO ACUMULADO</t>
  </si>
  <si>
    <t>3.3.01.01.06</t>
  </si>
  <si>
    <t>RESULTADO DEL EJERCICIO 2018</t>
  </si>
  <si>
    <t>3.3.01.01.07</t>
  </si>
  <si>
    <t>RESULTADO DEL EJERCICIO 2019</t>
  </si>
  <si>
    <t>1.238.281,92 D</t>
  </si>
  <si>
    <t>1.238.281,92 C</t>
  </si>
  <si>
    <t>3.3.01.01.08</t>
  </si>
  <si>
    <t>AJUST RESULT ACUM 1ER AÑO DE APLIC. NIIF</t>
  </si>
  <si>
    <t>1.685.471,00 C</t>
  </si>
  <si>
    <t>1.685.471,00 D</t>
  </si>
  <si>
    <t>3.3.01.01.09</t>
  </si>
  <si>
    <t>RESULTADO DEL EJERCICIO 2020</t>
  </si>
  <si>
    <t>1.009.906,79 D</t>
  </si>
  <si>
    <t>1.009.906,79 C</t>
  </si>
  <si>
    <t>3.3.01.01.10</t>
  </si>
  <si>
    <t>RESULTADO DEL EJERCICIO 2022</t>
  </si>
  <si>
    <t>0,08 C</t>
  </si>
  <si>
    <t>0,08 D</t>
  </si>
  <si>
    <t>3.3.02</t>
  </si>
  <si>
    <t>RESULTADO DEL EJERCICIO</t>
  </si>
  <si>
    <t>3.3.02.01</t>
  </si>
  <si>
    <t>3.3.02.01.01</t>
  </si>
  <si>
    <t>3.3.03</t>
  </si>
  <si>
    <t>RESULTADO INTEGRAL - NIC 1</t>
  </si>
  <si>
    <t>16.237.173,90 D</t>
  </si>
  <si>
    <t>16.237.173,90 C</t>
  </si>
  <si>
    <t>3.3.03.01</t>
  </si>
  <si>
    <t>3.3.03.01.01</t>
  </si>
  <si>
    <t>OTRO RESULT. INTEGRAL - REVALÚO TÉCNICO</t>
  </si>
  <si>
    <t>3.3.03.01.02</t>
  </si>
  <si>
    <t>OTRO RESULT. INTEGRAL RESULT POR TRADUC.</t>
  </si>
  <si>
    <t>4</t>
  </si>
  <si>
    <t>INGRESOS</t>
  </si>
  <si>
    <t>52.655.665,78 D</t>
  </si>
  <si>
    <t>52.655.665,78 C</t>
  </si>
  <si>
    <t>4.1</t>
  </si>
  <si>
    <t>INGRESOS-VENTAS DE BIENES Y SERVICIOS</t>
  </si>
  <si>
    <t>37.249.881,62 D</t>
  </si>
  <si>
    <t>37.249.881,62 C</t>
  </si>
  <si>
    <t>4.1.01</t>
  </si>
  <si>
    <t>INGRESOS POR VENTAS DE ARROZ</t>
  </si>
  <si>
    <t>30.063.161,50 D</t>
  </si>
  <si>
    <t>30.063.161,50 C</t>
  </si>
  <si>
    <t>4.1.01.01</t>
  </si>
  <si>
    <t>VENTAS DE ARROZ - EXPORTACION</t>
  </si>
  <si>
    <t>26.225.307,17 D</t>
  </si>
  <si>
    <t>26.225.307,17 C</t>
  </si>
  <si>
    <t>4.1.01.01.01</t>
  </si>
  <si>
    <t>VENTA DE ARROZ BLANCO TIPO 1 EXPORTACION</t>
  </si>
  <si>
    <t>2.714.880,54 D</t>
  </si>
  <si>
    <t>2.714.880,54 C</t>
  </si>
  <si>
    <t>4.1.01.01.02</t>
  </si>
  <si>
    <t>VENTA - ARROZ BLANCO TIPO 2  EXPORTACION</t>
  </si>
  <si>
    <t>4.187.911,93 D</t>
  </si>
  <si>
    <t>4.187.911,93 C</t>
  </si>
  <si>
    <t>4.1.01.01.03</t>
  </si>
  <si>
    <t>VENTA DE ARROZ BLANCO TIPO 3 EXPORTACION</t>
  </si>
  <si>
    <t>682.679,09 D</t>
  </si>
  <si>
    <t>682.679,09 C</t>
  </si>
  <si>
    <t>4.1.01.01.04</t>
  </si>
  <si>
    <t>VENTA DE ARROZ EN CASCARA-EXPORT</t>
  </si>
  <si>
    <t>4.1.01.01.05</t>
  </si>
  <si>
    <t>VENTA ARROZ ESBRAMADO EXPORT</t>
  </si>
  <si>
    <t>10.470.289,00 D</t>
  </si>
  <si>
    <t>10.470.289,00 C</t>
  </si>
  <si>
    <t>4.1.01.01.06</t>
  </si>
  <si>
    <t>AJUSTE-INGRESOS OPERATIVOS VTA DE ARROZ</t>
  </si>
  <si>
    <t>54.670,00 C</t>
  </si>
  <si>
    <t>54.670,00 D</t>
  </si>
  <si>
    <t>4.1.01.01.07</t>
  </si>
  <si>
    <t>ING POR RECUPERO DE SINIESTROS</t>
  </si>
  <si>
    <t>635.507,56 D</t>
  </si>
  <si>
    <t>635.507,56 C</t>
  </si>
  <si>
    <t>4.1.01.01.08</t>
  </si>
  <si>
    <t>VENTA- ARROZ FUERA DE TIPO - EXPORTACION</t>
  </si>
  <si>
    <t>527.000,00 D</t>
  </si>
  <si>
    <t>527.000,00 C</t>
  </si>
  <si>
    <t>4.1.01.01.09</t>
  </si>
  <si>
    <t>VTA  DE ESBRAMADO 3RO PROPIO EXPORT</t>
  </si>
  <si>
    <t>450.000,00 D</t>
  </si>
  <si>
    <t>450.000,00 C</t>
  </si>
  <si>
    <t>4.1.01.01.10</t>
  </si>
  <si>
    <t>VTA DE ARROZ BLANCO T2 3ROPROPIO EXPORT</t>
  </si>
  <si>
    <t>6.404.789,05 D</t>
  </si>
  <si>
    <t>6.404.789,05 C</t>
  </si>
  <si>
    <t>4.1.01.01.11</t>
  </si>
  <si>
    <t>VTA DE ARROZ BLANCO T3 3RO PROPIO EXPORT</t>
  </si>
  <si>
    <t>4.1.01.01.12</t>
  </si>
  <si>
    <t>VTA DE ARROZ BLANCO T1 3RO PROPIO EXPORT</t>
  </si>
  <si>
    <t>206.920,00 D</t>
  </si>
  <si>
    <t>206.920,00 C</t>
  </si>
  <si>
    <t>4.1.01.02</t>
  </si>
  <si>
    <t>VENTA DE SUBPRODUCTOS EXPORT</t>
  </si>
  <si>
    <t>2.042.292,43 D</t>
  </si>
  <si>
    <t>2.042.292,43 C</t>
  </si>
  <si>
    <t>4.1.01.02.01</t>
  </si>
  <si>
    <t>VENTA ARROZ CORTADO - EXPORT</t>
  </si>
  <si>
    <t>1.103.278,50 D</t>
  </si>
  <si>
    <t>1.103.278,50 C</t>
  </si>
  <si>
    <t>4.1.01.02.02</t>
  </si>
  <si>
    <t>VENTA ARROZ YESADO-EXPORTACION</t>
  </si>
  <si>
    <t>166.525,00 D</t>
  </si>
  <si>
    <t>166.525,00 C</t>
  </si>
  <si>
    <t>4.1.01.02.03</t>
  </si>
  <si>
    <t>VENTA ARROZ QUIRERA-EXPORT</t>
  </si>
  <si>
    <t>26.600,00 D</t>
  </si>
  <si>
    <t>26.600,00 C</t>
  </si>
  <si>
    <t>4.1.01.02.04</t>
  </si>
  <si>
    <t>VENTA AFRECHO DE ARROZ-EXPORT</t>
  </si>
  <si>
    <t>23.623,53 D</t>
  </si>
  <si>
    <t>23.623,53 C</t>
  </si>
  <si>
    <t>4.1.01.02.05</t>
  </si>
  <si>
    <t>VENTA DE CASCARILLA - EXPORT</t>
  </si>
  <si>
    <t>4.1.01.02.06</t>
  </si>
  <si>
    <t>VTA DE CORTADO BLANCO 3RO PROPIO-EXPORT</t>
  </si>
  <si>
    <t>722.265,40 D</t>
  </si>
  <si>
    <t>722.265,40 C</t>
  </si>
  <si>
    <t>4.1.01.03</t>
  </si>
  <si>
    <t>VENTA DE ARROZ- VENTAS LOCALES</t>
  </si>
  <si>
    <t>31.133,11 D</t>
  </si>
  <si>
    <t>31.133,11 C</t>
  </si>
  <si>
    <t>4.1.01.03.01</t>
  </si>
  <si>
    <t>VENTA DE ARROZ BLANCO TIPO 1 VENTA LOCAL</t>
  </si>
  <si>
    <t>28.981,08 D</t>
  </si>
  <si>
    <t>28.981,08 C</t>
  </si>
  <si>
    <t>4.1.01.03.02</t>
  </si>
  <si>
    <t>VENTA DE ARROZ BLANCO TIPO 2 VENTA LOCAL</t>
  </si>
  <si>
    <t>581,41 D</t>
  </si>
  <si>
    <t>581,41 C</t>
  </si>
  <si>
    <t>4.1.01.03.03</t>
  </si>
  <si>
    <t>VENTA DE ARROZ BLANCO TIPO 3 VENTA LOCAL</t>
  </si>
  <si>
    <t>4.1.01.03.04</t>
  </si>
  <si>
    <t>VENT DE ARROZ EN CASCARA-LOCAL</t>
  </si>
  <si>
    <t>4.1.01.03.05</t>
  </si>
  <si>
    <t>VENTA ARROZ ESBRAMADO - LOCAL</t>
  </si>
  <si>
    <t>4.1.01.03.06</t>
  </si>
  <si>
    <t>VENTA- ARROZ FUERA DE TIPO - VENTA LOCAL</t>
  </si>
  <si>
    <t>4.1.01.03.07</t>
  </si>
  <si>
    <t>VENTA DE ESBRAMADO TERCERO PROPIO  LOCAL</t>
  </si>
  <si>
    <t>4.1.01.03.08</t>
  </si>
  <si>
    <t>VTA DE ARROZ BLANCO T2 3RO PROPIO LOCAL</t>
  </si>
  <si>
    <t>500,02 D</t>
  </si>
  <si>
    <t>500,02 C</t>
  </si>
  <si>
    <t>4.1.01.03.09</t>
  </si>
  <si>
    <t>VTA DE ARROZ BLANCO T3 3RO PROPIO LOCAL</t>
  </si>
  <si>
    <t>4.1.01.03.10</t>
  </si>
  <si>
    <t>VTA DE ARROZ BLANCO T1 3RO PROPIO LOCAL</t>
  </si>
  <si>
    <t>1.070,60 D</t>
  </si>
  <si>
    <t>1.070,60 C</t>
  </si>
  <si>
    <t>4.1.01.04</t>
  </si>
  <si>
    <t>VENTA DE SUPRODUCTOS- LOCALES</t>
  </si>
  <si>
    <t>1.764.428,79 D</t>
  </si>
  <si>
    <t>1.764.428,79 C</t>
  </si>
  <si>
    <t>4.1.01.04.01</t>
  </si>
  <si>
    <t>VENTA ARROZ CORTADO - LOCAL</t>
  </si>
  <si>
    <t>488.520,03 D</t>
  </si>
  <si>
    <t>488.520,03 C</t>
  </si>
  <si>
    <t>4.1.01.04.02</t>
  </si>
  <si>
    <t>VENTA ARROZ YESADO-VENTA LOCAL</t>
  </si>
  <si>
    <t>21.021,72 D</t>
  </si>
  <si>
    <t>21.021,72 C</t>
  </si>
  <si>
    <t>4.1.01.04.03</t>
  </si>
  <si>
    <t>VENTA DE ARROZ QUIRERA - LOCAL</t>
  </si>
  <si>
    <t>126.416,17 D</t>
  </si>
  <si>
    <t>126.416,17 C</t>
  </si>
  <si>
    <t>4.1.01.04.04</t>
  </si>
  <si>
    <t>VENTA AFRECHO DE ARROZ - LOCAL</t>
  </si>
  <si>
    <t>459.778,53 D</t>
  </si>
  <si>
    <t>459.778,53 C</t>
  </si>
  <si>
    <t>4.1.01.04.05</t>
  </si>
  <si>
    <t>VENTA DE CASCARILLA - LOCAL</t>
  </si>
  <si>
    <t>11.096,20 D</t>
  </si>
  <si>
    <t>11.096,20 C</t>
  </si>
  <si>
    <t>4.1.01.04.06</t>
  </si>
  <si>
    <t>26.504,15 D</t>
  </si>
  <si>
    <t>26.504,15 C</t>
  </si>
  <si>
    <t>4.1.01.04.07</t>
  </si>
  <si>
    <t>4.1.01.04.08</t>
  </si>
  <si>
    <t>VENTAS DE ARROCILLO-TERCEROS</t>
  </si>
  <si>
    <t>4.1.01.04.09</t>
  </si>
  <si>
    <t>VENTA DE IMPUREZAS - LOCAL</t>
  </si>
  <si>
    <t>31.049,42 D</t>
  </si>
  <si>
    <t>31.049,42 C</t>
  </si>
  <si>
    <t>4.1.01.04.10</t>
  </si>
  <si>
    <t>VENTA DE MERMA SECADO</t>
  </si>
  <si>
    <t>4.1.01.04.11</t>
  </si>
  <si>
    <t>VENTA DE BALANCEADOS - LOCAL</t>
  </si>
  <si>
    <t>17.753,63 D</t>
  </si>
  <si>
    <t>17.753,63 C</t>
  </si>
  <si>
    <t>4.1.01.04.12</t>
  </si>
  <si>
    <t>VENTAS DE FARDOS DE HENO DE ARROZ  LOCAL</t>
  </si>
  <si>
    <t>5.114,48 D</t>
  </si>
  <si>
    <t>5.114,48 C</t>
  </si>
  <si>
    <t>4.1.01.04.13</t>
  </si>
  <si>
    <t>VENTA- CASCARILLA TERCERO PROPIO - LOCAL</t>
  </si>
  <si>
    <t>1.393,85 D</t>
  </si>
  <si>
    <t>1.393,85 C</t>
  </si>
  <si>
    <t>4.1.01.04.14</t>
  </si>
  <si>
    <t>VTA DE CORTADO INTEG 3RO PROPIO-LOCAL</t>
  </si>
  <si>
    <t>4.1.01.04.15</t>
  </si>
  <si>
    <t>VTA DE QUIRERA-ARROCIN 3RO PROPIO-LOCAL</t>
  </si>
  <si>
    <t>38.329,75 D</t>
  </si>
  <si>
    <t>38.329,75 C</t>
  </si>
  <si>
    <t>4.1.01.04.16</t>
  </si>
  <si>
    <t>VTA DE ARROZ YESADO 3RO PROPIO - LOCAL</t>
  </si>
  <si>
    <t>6.504,93 D</t>
  </si>
  <si>
    <t>6.504,93 C</t>
  </si>
  <si>
    <t>4.1.01.04.17</t>
  </si>
  <si>
    <t>VENTA AFRECHO ARROZ 3RO PROPIO</t>
  </si>
  <si>
    <t>197.981,65 D</t>
  </si>
  <si>
    <t>197.981,65 C</t>
  </si>
  <si>
    <t>4.1.01.04.18</t>
  </si>
  <si>
    <t>VENTA DE PUNTA NEGRA 3RO PROPIO LOCAL</t>
  </si>
  <si>
    <t>14.895,07 D</t>
  </si>
  <si>
    <t>14.895,07 C</t>
  </si>
  <si>
    <t>4.1.01.04.19</t>
  </si>
  <si>
    <t>VTA DE CORTADO BLANCO 3RO PROPIO LOCAL</t>
  </si>
  <si>
    <t>152.500,00 D</t>
  </si>
  <si>
    <t>152.500,00 C</t>
  </si>
  <si>
    <t>4.1.01.04.20</t>
  </si>
  <si>
    <t>VTA DE AFRECHO-CASCARILLA MOLINADA-LOCAL</t>
  </si>
  <si>
    <t>77.019,21 D</t>
  </si>
  <si>
    <t>77.019,21 C</t>
  </si>
  <si>
    <t>4.1.01.04.21</t>
  </si>
  <si>
    <t>VTA DE ARROZ YESADO 3RO PROP EXPORT</t>
  </si>
  <si>
    <t>88.550,00 D</t>
  </si>
  <si>
    <t>88.550,00 C</t>
  </si>
  <si>
    <t>4.1.02</t>
  </si>
  <si>
    <t>INGRESOS POR PREST SERVICIOS</t>
  </si>
  <si>
    <t>3.442.694,66 D</t>
  </si>
  <si>
    <t>3.442.694,66 C</t>
  </si>
  <si>
    <t>4.1.02.01</t>
  </si>
  <si>
    <t>4.1.02.01.01</t>
  </si>
  <si>
    <t>INGRESO FLETE EXPORT-ARROZ BLANCO TIPO 1</t>
  </si>
  <si>
    <t>154.820,00 D</t>
  </si>
  <si>
    <t>154.820,00 C</t>
  </si>
  <si>
    <t>4.1.02.01.02</t>
  </si>
  <si>
    <t>INGRESO FLETE EXPORT-ARROZ BLANCO TIPO 2</t>
  </si>
  <si>
    <t>1.046.945,00 D</t>
  </si>
  <si>
    <t>1.046.945,00 C</t>
  </si>
  <si>
    <t>4.1.02.01.03</t>
  </si>
  <si>
    <t>INGRESO FLETE EXPORT-ARROZ BLANCO TIPO 3</t>
  </si>
  <si>
    <t>4.1.02.01.04</t>
  </si>
  <si>
    <t>INGRESO FLETE EXPORT- CORTADO BLANCO</t>
  </si>
  <si>
    <t>27.900,00 D</t>
  </si>
  <si>
    <t>27.900,00 C</t>
  </si>
  <si>
    <t>4.1.02.01.05</t>
  </si>
  <si>
    <t>ING FLETE EXPOR ARROZ YESADO</t>
  </si>
  <si>
    <t>5.580,00 D</t>
  </si>
  <si>
    <t>5.580,00 C</t>
  </si>
  <si>
    <t>4.1.02.01.06</t>
  </si>
  <si>
    <t>INGRESO FLETE EXPORTACION  ARROZ QUIRERA</t>
  </si>
  <si>
    <t>16.100,00 D</t>
  </si>
  <si>
    <t>16.100,00 C</t>
  </si>
  <si>
    <t>4.1.02.01.07</t>
  </si>
  <si>
    <t>INGRESO FLETE DE EXPORT-AFRECHO DE ARROZ</t>
  </si>
  <si>
    <t>4.1.02.01.08</t>
  </si>
  <si>
    <t>ING SERV PROCESAMIENTO ARROZ</t>
  </si>
  <si>
    <t>4.1.02.01.09</t>
  </si>
  <si>
    <t>INGRESO FLETE DE EXPORT-ESBRAMADO</t>
  </si>
  <si>
    <t>1.015.856,00 D</t>
  </si>
  <si>
    <t>1.015.856,00 C</t>
  </si>
  <si>
    <t>4.1.02.01.10</t>
  </si>
  <si>
    <t>ING POR SEGUROS - EXPORTACION</t>
  </si>
  <si>
    <t>4.1.02.01.11</t>
  </si>
  <si>
    <t>INGRESO SERV DE PROCESAMIENTO DE SEMILLA</t>
  </si>
  <si>
    <t>4.1.02.01.12</t>
  </si>
  <si>
    <t>INGRESO FLETE DE EXPORT-ARROZ EN CASCARA</t>
  </si>
  <si>
    <t>4.1.02.01.13</t>
  </si>
  <si>
    <t>INGRESO FLETE EXPORT-A.BLANCO T2 3RO</t>
  </si>
  <si>
    <t>891.443,66 D</t>
  </si>
  <si>
    <t>891.443,66 C</t>
  </si>
  <si>
    <t>4.1.02.01.14</t>
  </si>
  <si>
    <t>INGRESO FLETE EXPORT-A.BLANCO T1 3RO</t>
  </si>
  <si>
    <t>44.240,00 D</t>
  </si>
  <si>
    <t>44.240,00 C</t>
  </si>
  <si>
    <t>4.1.02.01.15</t>
  </si>
  <si>
    <t>INGRESO FLETE DE EXPORT-A.BLANCO T3 3RO</t>
  </si>
  <si>
    <t>4.1.02.01.16</t>
  </si>
  <si>
    <t>INGRESO FLETE DE EXPORT-ESBRAMADO 3RO</t>
  </si>
  <si>
    <t>153.010,00 D</t>
  </si>
  <si>
    <t>153.010,00 C</t>
  </si>
  <si>
    <t>4.1.02.01.17</t>
  </si>
  <si>
    <t>INGRESO FLETE EXPORT-A.QUEBRADO 3RO</t>
  </si>
  <si>
    <t>4.1.02.01.18</t>
  </si>
  <si>
    <t>INGRESO FLETE EXPORT-YESADO 3RO PROP</t>
  </si>
  <si>
    <t>4.1.02.01.19</t>
  </si>
  <si>
    <t>INGRESO FLETE EXPORT - FUERA DE TIPO</t>
  </si>
  <si>
    <t>86.800,00 D</t>
  </si>
  <si>
    <t>86.800,00 C</t>
  </si>
  <si>
    <t>4.1.02.01.20</t>
  </si>
  <si>
    <t>INGRESO POR SERVICIOS DE ESTIBA</t>
  </si>
  <si>
    <t>4.1.03</t>
  </si>
  <si>
    <t>VENTA DE GANADO</t>
  </si>
  <si>
    <t>32.651,69 D</t>
  </si>
  <si>
    <t>32.651,69 C</t>
  </si>
  <si>
    <t>4.1.03.01</t>
  </si>
  <si>
    <t>4.1.03.01.01</t>
  </si>
  <si>
    <t>26.400,21 D</t>
  </si>
  <si>
    <t>26.400,21 C</t>
  </si>
  <si>
    <t>4.1.03.01.02</t>
  </si>
  <si>
    <t>VALUACION DE GANADO</t>
  </si>
  <si>
    <t>4.1.03.01.03</t>
  </si>
  <si>
    <t>INGRESO POR PASE DE CATEGORIA</t>
  </si>
  <si>
    <t>4.1.03.01.04</t>
  </si>
  <si>
    <t>SERV HOTELERIA CONFINAMIENTO</t>
  </si>
  <si>
    <t>5.010,00 D</t>
  </si>
  <si>
    <t>5.010,00 C</t>
  </si>
  <si>
    <t>4.1.03.01.05</t>
  </si>
  <si>
    <t>ING POR NACIMIENTO DE TERNEROS</t>
  </si>
  <si>
    <t>1.106,88 D</t>
  </si>
  <si>
    <t>1.106,88 C</t>
  </si>
  <si>
    <t>4.1.03.01.06</t>
  </si>
  <si>
    <t>VENTA FARDOS DE HENO DE ARROZ</t>
  </si>
  <si>
    <t>4.1.03.01.07</t>
  </si>
  <si>
    <t>ALQUILERES COBRADOS- PECUARIA</t>
  </si>
  <si>
    <t>4.1.03.01.08</t>
  </si>
  <si>
    <t>VENTA DE BALANCEADOS</t>
  </si>
  <si>
    <t>4.1.03.01.09</t>
  </si>
  <si>
    <t>ING POR NACIMIENTO DE EQUINOS</t>
  </si>
  <si>
    <t>134,60 D</t>
  </si>
  <si>
    <t>134,60 C</t>
  </si>
  <si>
    <t>4.1.04</t>
  </si>
  <si>
    <t>VENTAS DE INSUMOS Y SEMILLAS</t>
  </si>
  <si>
    <t>620.774,21 D</t>
  </si>
  <si>
    <t>620.774,21 C</t>
  </si>
  <si>
    <t>4.1.04.01</t>
  </si>
  <si>
    <t>4.1.04.01.01</t>
  </si>
  <si>
    <t>VENTAS DE SEMILLAS DE ARROZ</t>
  </si>
  <si>
    <t>4.1.04.01.02</t>
  </si>
  <si>
    <t>VENTA DE SEMILLAS DE PRODUCC.</t>
  </si>
  <si>
    <t>1.151,43 D</t>
  </si>
  <si>
    <t>1.151,43 C</t>
  </si>
  <si>
    <t>4.1.04.01.03</t>
  </si>
  <si>
    <t>VENT DE ABONOS Y FERTILIZANTES</t>
  </si>
  <si>
    <t>94.500,00 D</t>
  </si>
  <si>
    <t>94.500,00 C</t>
  </si>
  <si>
    <t>4.1.04.01.04</t>
  </si>
  <si>
    <t>VENTA DE AGROQUIMICOS</t>
  </si>
  <si>
    <t>8.591,00 D</t>
  </si>
  <si>
    <t>8.591,00 C</t>
  </si>
  <si>
    <t>4.1.04.01.05</t>
  </si>
  <si>
    <t>VENTA DE COMBUSTIBLE</t>
  </si>
  <si>
    <t>508.802,38 D</t>
  </si>
  <si>
    <t>508.802,38 C</t>
  </si>
  <si>
    <t>4.1.04.01.06</t>
  </si>
  <si>
    <t>AJUSTE  INVENTARIO DE STOCK DE INSUMOS</t>
  </si>
  <si>
    <t>7.729,40 D</t>
  </si>
  <si>
    <t>7.729,40 C</t>
  </si>
  <si>
    <t>4.1.04.01.07</t>
  </si>
  <si>
    <t>COSTO DEPRECIACION E INTERESES</t>
  </si>
  <si>
    <t>4.1.04.01.08</t>
  </si>
  <si>
    <t>VENTA DE SEMILLAS DE TRIGO</t>
  </si>
  <si>
    <t>4.1.05</t>
  </si>
  <si>
    <t>VENTA DE OTROS PRODUCTOS AGRICOLAS</t>
  </si>
  <si>
    <t>1.102.704,32 D</t>
  </si>
  <si>
    <t>1.102.704,32 C</t>
  </si>
  <si>
    <t>4.1.05.01</t>
  </si>
  <si>
    <t>VENTA DE OTROS PRODUCTOS AGRICOLAS LOCAL</t>
  </si>
  <si>
    <t>4.1.05.01.01</t>
  </si>
  <si>
    <t>VENTA DE SOJA LOCAL</t>
  </si>
  <si>
    <t>4.1.05.01.02</t>
  </si>
  <si>
    <t>VENTA LOCAL DE MAIZ</t>
  </si>
  <si>
    <t>4.1.06</t>
  </si>
  <si>
    <t>VTAS DE PRODUC Y SERVICIOS COLINDANTES</t>
  </si>
  <si>
    <t>1.987.895,24 D</t>
  </si>
  <si>
    <t>1.987.895,24 C</t>
  </si>
  <si>
    <t>4.1.06.01</t>
  </si>
  <si>
    <t>4.1.06.01.01</t>
  </si>
  <si>
    <t>SERV PRESTADOS MAQUINARIAS</t>
  </si>
  <si>
    <t>38.320,09 D</t>
  </si>
  <si>
    <t>38.320,09 C</t>
  </si>
  <si>
    <t>4.1.06.01.02</t>
  </si>
  <si>
    <t>VENTAS DE INSUMOS DE TALLER</t>
  </si>
  <si>
    <t>12.501,57 D</t>
  </si>
  <si>
    <t>12.501,57 C</t>
  </si>
  <si>
    <t>4.1.06.01.03</t>
  </si>
  <si>
    <t>SERV DE ALQUILER DE MAQUINARIA</t>
  </si>
  <si>
    <t>3.727,27 D</t>
  </si>
  <si>
    <t>3.727,27 C</t>
  </si>
  <si>
    <t>4.1.06.01.04</t>
  </si>
  <si>
    <t>SERVICIO DE ALQUILER DE HANGAR</t>
  </si>
  <si>
    <t>16.363,62 D</t>
  </si>
  <si>
    <t>16.363,62 C</t>
  </si>
  <si>
    <t>4.1.06.01.05</t>
  </si>
  <si>
    <t>SERVICIO DE VIANDAS</t>
  </si>
  <si>
    <t>12.008,05 D</t>
  </si>
  <si>
    <t>12.008,05 C</t>
  </si>
  <si>
    <t>4.1.06.01.06</t>
  </si>
  <si>
    <t>SERV DE ALQUILER DE VIVIENDAS</t>
  </si>
  <si>
    <t>6.857,11 D</t>
  </si>
  <si>
    <t>6.857,11 C</t>
  </si>
  <si>
    <t>4.1.06.01.07</t>
  </si>
  <si>
    <t>VENTA DE COMB FINCAS COLINDANT</t>
  </si>
  <si>
    <t>96.836,33 D</t>
  </si>
  <si>
    <t>96.836,33 C</t>
  </si>
  <si>
    <t>4.1.06.01.08</t>
  </si>
  <si>
    <t>VTA DE AGROQ-FERTILIZANTES-COLINDANTE</t>
  </si>
  <si>
    <t>24.875,03 D</t>
  </si>
  <si>
    <t>24.875,03 C</t>
  </si>
  <si>
    <t>4.1.06.01.09</t>
  </si>
  <si>
    <t>SERVICIO ALQUILER DE RODADOS</t>
  </si>
  <si>
    <t>4.1.06.01.10</t>
  </si>
  <si>
    <t>SERVICIOS PRESTADOS - RODADOS</t>
  </si>
  <si>
    <t>4.1.06.01.11</t>
  </si>
  <si>
    <t>INGRESOS SERV DE SECADO Y ALMACENAMIENTO</t>
  </si>
  <si>
    <t>920.898,09 D</t>
  </si>
  <si>
    <t>920.898,09 C</t>
  </si>
  <si>
    <t>4.1.06.01.12</t>
  </si>
  <si>
    <t>ING POR SERVICIOS DE MOLIENDAS</t>
  </si>
  <si>
    <t>243.938,41 D</t>
  </si>
  <si>
    <t>243.938,41 C</t>
  </si>
  <si>
    <t>4.1.06.01.13</t>
  </si>
  <si>
    <t>SERVICIO DE ALQUILER DEPOSITO</t>
  </si>
  <si>
    <t>4.1.06.01.14</t>
  </si>
  <si>
    <t>ALQUILER DE ACUEDUCTO</t>
  </si>
  <si>
    <t>206.204,84 D</t>
  </si>
  <si>
    <t>206.204,84 C</t>
  </si>
  <si>
    <t>4.1.06.01.15</t>
  </si>
  <si>
    <t>VENT INSUMOS DE TALLER - ARROZ</t>
  </si>
  <si>
    <t>48.912,33 D</t>
  </si>
  <si>
    <t>48.912,33 C</t>
  </si>
  <si>
    <t>4.1.06.01.16</t>
  </si>
  <si>
    <t>INGRESO POR SERVICIO DE COSECHA</t>
  </si>
  <si>
    <t>4.1.06.01.17</t>
  </si>
  <si>
    <t>INGRESOS VARIOS OPERATIVOS</t>
  </si>
  <si>
    <t>356.452,50 D</t>
  </si>
  <si>
    <t>356.452,50 C</t>
  </si>
  <si>
    <t>4.2</t>
  </si>
  <si>
    <t>INGRESOS NO OPERATIVOS</t>
  </si>
  <si>
    <t>15.405.784,16 D</t>
  </si>
  <si>
    <t>15.405.784,16 C</t>
  </si>
  <si>
    <t>4.2.01</t>
  </si>
  <si>
    <t>INGRESOS FINANCIEROS</t>
  </si>
  <si>
    <t>426.604,15 D</t>
  </si>
  <si>
    <t>426.604,15 C</t>
  </si>
  <si>
    <t>4.2.01.01</t>
  </si>
  <si>
    <t>4.2.01.01.01</t>
  </si>
  <si>
    <t>INTERESES GANADOS</t>
  </si>
  <si>
    <t>426.603,03 D</t>
  </si>
  <si>
    <t>426.603,03 C</t>
  </si>
  <si>
    <t>4.2.01.01.02</t>
  </si>
  <si>
    <t>ING POR INTERES BANCARIO COBR</t>
  </si>
  <si>
    <t>1,12 D</t>
  </si>
  <si>
    <t>1,12 C</t>
  </si>
  <si>
    <t>4.2.02</t>
  </si>
  <si>
    <t>INGRESOS POR DIFERENCIA CAMBIO</t>
  </si>
  <si>
    <t>487.960,34 D</t>
  </si>
  <si>
    <t>487.960,34 C</t>
  </si>
  <si>
    <t>4.2.02.01</t>
  </si>
  <si>
    <t>ING POR DIFERENCIA DE CAMBIO</t>
  </si>
  <si>
    <t>4.2.02.01.01</t>
  </si>
  <si>
    <t>4.2.03</t>
  </si>
  <si>
    <t>OTROS INGRESOS NO OPERATIVOS</t>
  </si>
  <si>
    <t>11.283.719,42 D</t>
  </si>
  <si>
    <t>11.283.719,42 C</t>
  </si>
  <si>
    <t>4.2.03.01</t>
  </si>
  <si>
    <t>4.2.03.01.01</t>
  </si>
  <si>
    <t>INGRESOS VARIOS NO OPERATIVOS</t>
  </si>
  <si>
    <t>4.361,34 D</t>
  </si>
  <si>
    <t>4.361,34 C</t>
  </si>
  <si>
    <t>4.2.03.01.02</t>
  </si>
  <si>
    <t>VENTA DE ACTIVO FIJO</t>
  </si>
  <si>
    <t>5.274,80 D</t>
  </si>
  <si>
    <t>5.274,80 C</t>
  </si>
  <si>
    <t>4.2.03.01.03</t>
  </si>
  <si>
    <t>AJUSTE DE REDONDEO</t>
  </si>
  <si>
    <t>0,90 C</t>
  </si>
  <si>
    <t>0,90 D</t>
  </si>
  <si>
    <t>4.2.03.01.04</t>
  </si>
  <si>
    <t>DESCUENTOS OBTENIDOS</t>
  </si>
  <si>
    <t>15.796,71 C</t>
  </si>
  <si>
    <t>15.796,71 D</t>
  </si>
  <si>
    <t>4.2.03.01.05</t>
  </si>
  <si>
    <t>VALUACION DE STOCK NIC 2</t>
  </si>
  <si>
    <t>4.2.03.01.06</t>
  </si>
  <si>
    <t>VENTA DE CREDITO TRIBUTARIO</t>
  </si>
  <si>
    <t>1.613.369,44 D</t>
  </si>
  <si>
    <t>1.613.369,44 C</t>
  </si>
  <si>
    <t>4.2.03.01.07</t>
  </si>
  <si>
    <t>GANANCIA VALUACION DE ACCIONES</t>
  </si>
  <si>
    <t>46.306,59 D</t>
  </si>
  <si>
    <t>46.306,59 C</t>
  </si>
  <si>
    <t>4.2.03.01.08</t>
  </si>
  <si>
    <t>VAL DE ACT BIOLOGICOS NIC 41</t>
  </si>
  <si>
    <t>9.469.131,93 D</t>
  </si>
  <si>
    <t>9.469.131,93 C</t>
  </si>
  <si>
    <t>4.2.03.01.09</t>
  </si>
  <si>
    <t>SUBPRODUCTOS POR MOLIENDAS-ARROZ DE 3ROS</t>
  </si>
  <si>
    <t>4.2.03.01.10</t>
  </si>
  <si>
    <t>SUBPROD POR SERVICIO INTERNO DE MOLIENDA</t>
  </si>
  <si>
    <t>161.072,93 D</t>
  </si>
  <si>
    <t>161.072,93 C</t>
  </si>
  <si>
    <t>4.2.04</t>
  </si>
  <si>
    <t>4.2.04.01</t>
  </si>
  <si>
    <t>4.2.04.01.01</t>
  </si>
  <si>
    <t>GANANCIA DEL EJERCICIO</t>
  </si>
  <si>
    <t>4.2.05</t>
  </si>
  <si>
    <t>ING POR UNIDADES DE NEGOCIOS</t>
  </si>
  <si>
    <t>3.207.500,25 D</t>
  </si>
  <si>
    <t>3.207.500,25 C</t>
  </si>
  <si>
    <t>4.2.05.01</t>
  </si>
  <si>
    <t>4.2.05.01.01</t>
  </si>
  <si>
    <t>SERV INTERNO SECADO ALMACENAMIENTO-IND</t>
  </si>
  <si>
    <t>1.760.887,49 D</t>
  </si>
  <si>
    <t>1.760.887,49 C</t>
  </si>
  <si>
    <t>4.2.05.01.02</t>
  </si>
  <si>
    <t>ING POR CONS INTERNO DE GANADO</t>
  </si>
  <si>
    <t>15.461,58 D</t>
  </si>
  <si>
    <t>15.461,58 C</t>
  </si>
  <si>
    <t>4.2.05.01.03</t>
  </si>
  <si>
    <t>INGESO-CONSUMO INTERNO DE SUBPRODUCTOS</t>
  </si>
  <si>
    <t>25.232,26 D</t>
  </si>
  <si>
    <t>25.232,26 C</t>
  </si>
  <si>
    <t>4.2.05.01.04</t>
  </si>
  <si>
    <t>SERV INTERNO DE MOLIEND IND</t>
  </si>
  <si>
    <t>1.377.129,92 D</t>
  </si>
  <si>
    <t>1.377.129,92 C</t>
  </si>
  <si>
    <t>4.2.05.01.05</t>
  </si>
  <si>
    <t>ALQUILER INTERNO DE DEPOSITO</t>
  </si>
  <si>
    <t>18.000,00 D</t>
  </si>
  <si>
    <t>18.000,00 C</t>
  </si>
  <si>
    <t>4.2.05.01.06</t>
  </si>
  <si>
    <t>SERVICIO INTERNO DE MAQUINARIA</t>
  </si>
  <si>
    <t>10.789,00 D</t>
  </si>
  <si>
    <t>10.789,00 C</t>
  </si>
  <si>
    <t>5</t>
  </si>
  <si>
    <t>EGRESOS</t>
  </si>
  <si>
    <t>62.497.565,30 C</t>
  </si>
  <si>
    <t>62.497.565,30 D</t>
  </si>
  <si>
    <t>5.1</t>
  </si>
  <si>
    <t>COSTOS</t>
  </si>
  <si>
    <t>46.595.623,35 C</t>
  </si>
  <si>
    <t>46.595.623,35 D</t>
  </si>
  <si>
    <t>5.1.01</t>
  </si>
  <si>
    <t>COSTOS DE VENTAS EXPORTACION</t>
  </si>
  <si>
    <t>28.661.919,34 C</t>
  </si>
  <si>
    <t>28.661.919,34 D</t>
  </si>
  <si>
    <t>5.1.01.01</t>
  </si>
  <si>
    <t>26.534.208,78 C</t>
  </si>
  <si>
    <t>26.534.208,78 D</t>
  </si>
  <si>
    <t>5.1.01.01.01</t>
  </si>
  <si>
    <t>COSTO DE VTA ARROZ BLANCO TIPO 1- EXPORT</t>
  </si>
  <si>
    <t>2.574.077,24 C</t>
  </si>
  <si>
    <t>2.574.077,24 D</t>
  </si>
  <si>
    <t>5.1.01.01.02</t>
  </si>
  <si>
    <t>COSTO DE VTA ARROZ BLANCO TIPO 2-EXPORT</t>
  </si>
  <si>
    <t>4.444.194,46 C</t>
  </si>
  <si>
    <t>4.444.194,46 D</t>
  </si>
  <si>
    <t>5.1.01.01.03</t>
  </si>
  <si>
    <t>COSTO DE VTA ARROZ BLANCO TIPO 3- EXPORT</t>
  </si>
  <si>
    <t>714.773,36 C</t>
  </si>
  <si>
    <t>714.773,36 D</t>
  </si>
  <si>
    <t>5.1.01.01.04</t>
  </si>
  <si>
    <t>COSTO DE VTA ARROZ EN CASCARA- EXPORT</t>
  </si>
  <si>
    <t>5.1.01.01.05</t>
  </si>
  <si>
    <t>COSTO DE VTA ARROZ ESBRAMADO- EXPORT</t>
  </si>
  <si>
    <t>12.112.450,38 C</t>
  </si>
  <si>
    <t>12.112.450,38 D</t>
  </si>
  <si>
    <t>5.1.01.01.06</t>
  </si>
  <si>
    <t>MERMA SECADO Y DESCASCARADO-EXPORTACION</t>
  </si>
  <si>
    <t>5.1.01.01.07</t>
  </si>
  <si>
    <t>MERMA SECADO - ARROZ ESBRAMADO</t>
  </si>
  <si>
    <t>5.1.01.01.08</t>
  </si>
  <si>
    <t>MERMA SECADO - ARROZ BLANCO T1</t>
  </si>
  <si>
    <t>5.1.01.01.09</t>
  </si>
  <si>
    <t>AJUSTE COSTOS  DE VTAS ARROZ-OPERATIVOS</t>
  </si>
  <si>
    <t>45.008,83 D</t>
  </si>
  <si>
    <t>45.008,83 C</t>
  </si>
  <si>
    <t>5.1.01.01.10</t>
  </si>
  <si>
    <t>PERDIDA SINIESTRO DE TRASLADO</t>
  </si>
  <si>
    <t>58.366,83 C</t>
  </si>
  <si>
    <t>58.366,83 D</t>
  </si>
  <si>
    <t>5.1.01.01.11</t>
  </si>
  <si>
    <t>COSTO DE VTA ARROZ FUERA DE TIPO-EXPORT</t>
  </si>
  <si>
    <t>568.494,98 C</t>
  </si>
  <si>
    <t>568.494,98 D</t>
  </si>
  <si>
    <t>5.1.01.01.12</t>
  </si>
  <si>
    <t>COSTO DE VTA ESBRAMADO 3RO PROPIO EXPORT</t>
  </si>
  <si>
    <t>391.047,04 C</t>
  </si>
  <si>
    <t>391.047,04 D</t>
  </si>
  <si>
    <t>5.1.01.01.13</t>
  </si>
  <si>
    <t>COSTO DE VTA A.BLANCO T2 3RO PROPIO EXP</t>
  </si>
  <si>
    <t>5.559.342,94 C</t>
  </si>
  <si>
    <t>5.559.342,94 D</t>
  </si>
  <si>
    <t>5.1.01.01.14</t>
  </si>
  <si>
    <t>COSTO DE VTA  A.BLANCO T3 3RO PROPIO EXP</t>
  </si>
  <si>
    <t>5.1.01.01.15</t>
  </si>
  <si>
    <t>COSTO DE VTA  A.BLANCO T1 3RO PROPIO EXP</t>
  </si>
  <si>
    <t>156.470,38 C</t>
  </si>
  <si>
    <t>156.470,38 D</t>
  </si>
  <si>
    <t>5.1.01.02</t>
  </si>
  <si>
    <t>COSTO DE VENTA SUBPRODUCTOS-EXPORTACION</t>
  </si>
  <si>
    <t>2.127.710,56 C</t>
  </si>
  <si>
    <t>2.127.710,56 D</t>
  </si>
  <si>
    <t>5.1.01.02.01</t>
  </si>
  <si>
    <t>COST VENT CASCARILLA - EXPORT</t>
  </si>
  <si>
    <t>5.1.01.02.02</t>
  </si>
  <si>
    <t>COSTO DE VENTA AFRECHO EXPORT</t>
  </si>
  <si>
    <t>2.135,57 C</t>
  </si>
  <si>
    <t>2.135,57 D</t>
  </si>
  <si>
    <t>5.1.01.02.03</t>
  </si>
  <si>
    <t>COSTO DE VENTA QUIRERA EXPORT</t>
  </si>
  <si>
    <t>2.432,93 C</t>
  </si>
  <si>
    <t>2.432,93 D</t>
  </si>
  <si>
    <t>5.1.01.02.04</t>
  </si>
  <si>
    <t>COSTO DE VENTA CORTADO EXPORT</t>
  </si>
  <si>
    <t>1.263.293,74 C</t>
  </si>
  <si>
    <t>1.263.293,74 D</t>
  </si>
  <si>
    <t>5.1.01.02.05</t>
  </si>
  <si>
    <t>COSTO DE VENTA YESADO - EXPORT</t>
  </si>
  <si>
    <t>11.791,37 C</t>
  </si>
  <si>
    <t>11.791,37 D</t>
  </si>
  <si>
    <t>5.1.01.02.06</t>
  </si>
  <si>
    <t>COSTO VTA CORTADO BLANCO 3RO PROPIO EXP</t>
  </si>
  <si>
    <t>841.999,79 C</t>
  </si>
  <si>
    <t>841.999,79 D</t>
  </si>
  <si>
    <t>5.1.01.02.07</t>
  </si>
  <si>
    <t>COSTO DE VENTA YESADO 3RO PROP. EXPORT</t>
  </si>
  <si>
    <t>6.057,16 C</t>
  </si>
  <si>
    <t>6.057,16 D</t>
  </si>
  <si>
    <t>5.1.02</t>
  </si>
  <si>
    <t>COSTOS POR SERVICIOS PRESTADOS</t>
  </si>
  <si>
    <t>5.1.02.01</t>
  </si>
  <si>
    <t>5.1.02.01.01</t>
  </si>
  <si>
    <t>COSTO DE SEGURO - EXPORTACION</t>
  </si>
  <si>
    <t>5.1.02.01.02</t>
  </si>
  <si>
    <t>COSTO SERV BLANQUEAMIENTO Y DESCASCARADO</t>
  </si>
  <si>
    <t>5.1.03</t>
  </si>
  <si>
    <t>COSTOS DE VENTAS DE ARROZ VENTAS LOCALES</t>
  </si>
  <si>
    <t>649.678,46 C</t>
  </si>
  <si>
    <t>649.678,46 D</t>
  </si>
  <si>
    <t>5.1.03.01</t>
  </si>
  <si>
    <t>COSTOS VENTA DE ARROZ- LOCALES</t>
  </si>
  <si>
    <t>30.832,42 C</t>
  </si>
  <si>
    <t>30.832,42 D</t>
  </si>
  <si>
    <t>5.1.03.01.01</t>
  </si>
  <si>
    <t>COSTO DE VTA A. BLANCO TIPO 1-VTA LOCAL</t>
  </si>
  <si>
    <t>23.242,90 C</t>
  </si>
  <si>
    <t>23.242,90 D</t>
  </si>
  <si>
    <t>5.1.03.01.02</t>
  </si>
  <si>
    <t>COSTO DE VTA A. BLANCO TIPO 2-VTA LOCAL</t>
  </si>
  <si>
    <t>686,09 C</t>
  </si>
  <si>
    <t>686,09 D</t>
  </si>
  <si>
    <t>5.1.03.01.03</t>
  </si>
  <si>
    <t>COSTO DE VTA  ARROZ BLANCO TIPO 3-LOCAL</t>
  </si>
  <si>
    <t>5.1.03.01.04</t>
  </si>
  <si>
    <t>COSTO DE VTA ARROZ EN CASCARA- VTA LOCAL</t>
  </si>
  <si>
    <t>5.1.03.01.05</t>
  </si>
  <si>
    <t>COSTO DE VTA ARROZ ESBRAMADO-LOCAL</t>
  </si>
  <si>
    <t>5.1.03.01.06</t>
  </si>
  <si>
    <t>MERMA SECADO Y DESCASCARADO-VENTA LOCAL</t>
  </si>
  <si>
    <t>5.1.03.01.07</t>
  </si>
  <si>
    <t>SERV DE MOLIENDA ARROZ BLANCO</t>
  </si>
  <si>
    <t>5.1.03.01.08</t>
  </si>
  <si>
    <t>SERV MOLIENDA ARROZ ESBRAMADO</t>
  </si>
  <si>
    <t>5.1.03.01.09</t>
  </si>
  <si>
    <t>MERMA DE ARROZ EN CASCARA</t>
  </si>
  <si>
    <t>4.969,98 C</t>
  </si>
  <si>
    <t>4.969,98 D</t>
  </si>
  <si>
    <t>5.1.03.01.10</t>
  </si>
  <si>
    <t>COSTO DE VTA ARROZ FUERA DE TIPO-LOCAL</t>
  </si>
  <si>
    <t>5.1.03.01.11</t>
  </si>
  <si>
    <t>COSTO DE VTA ESBRAMADO 3RO PROPIO-LOCAL</t>
  </si>
  <si>
    <t>5.1.03.01.12</t>
  </si>
  <si>
    <t>COSTO DE VTA BLANCO T2 3RO PROPIO LOCAL</t>
  </si>
  <si>
    <t>707,66 C</t>
  </si>
  <si>
    <t>707,66 D</t>
  </si>
  <si>
    <t>5.1.03.01.13</t>
  </si>
  <si>
    <t>COSTO DE VTA  A.BLANCO T3 3RO PROPIO LOC</t>
  </si>
  <si>
    <t>5.1.03.01.14</t>
  </si>
  <si>
    <t>COSTO DE VTA  A.BLANCO T1 3RO PROPIO LOC</t>
  </si>
  <si>
    <t>1.225,79 C</t>
  </si>
  <si>
    <t>1.225,79 D</t>
  </si>
  <si>
    <t>5.1.03.02</t>
  </si>
  <si>
    <t>COSTO VENTA DE SUBPRODUC - LOC</t>
  </si>
  <si>
    <t>618.846,04 C</t>
  </si>
  <si>
    <t>618.846,04 D</t>
  </si>
  <si>
    <t>5.1.03.02.01</t>
  </si>
  <si>
    <t>COSTO DE VENTA CASCARILLA DE ARROZ-LOCAL</t>
  </si>
  <si>
    <t>1.469,72 C</t>
  </si>
  <si>
    <t>1.469,72 D</t>
  </si>
  <si>
    <t>5.1.03.02.02</t>
  </si>
  <si>
    <t>COSTO VENTA AFRECHO - LOCAL</t>
  </si>
  <si>
    <t>49.588,24 C</t>
  </si>
  <si>
    <t>49.588,24 D</t>
  </si>
  <si>
    <t>5.1.03.02.03</t>
  </si>
  <si>
    <t>COST VENT QUIRERA DE ARROZ LOC</t>
  </si>
  <si>
    <t>14.238,00 C</t>
  </si>
  <si>
    <t>14.238,00 D</t>
  </si>
  <si>
    <t>5.1.03.02.04</t>
  </si>
  <si>
    <t>COST VENT ARROZ CORTADO LOCAL</t>
  </si>
  <si>
    <t>503.034,97 C</t>
  </si>
  <si>
    <t>503.034,97 D</t>
  </si>
  <si>
    <t>5.1.03.02.05</t>
  </si>
  <si>
    <t>COST VENT ARROZ YESADO - LOCAL</t>
  </si>
  <si>
    <t>1.091,68 C</t>
  </si>
  <si>
    <t>1.091,68 D</t>
  </si>
  <si>
    <t>5.1.03.02.06</t>
  </si>
  <si>
    <t>COSTO VENTA PUNTA NEGRA- LOCAL</t>
  </si>
  <si>
    <t>2.735,31 C</t>
  </si>
  <si>
    <t>2.735,31 D</t>
  </si>
  <si>
    <t>5.1.03.02.07</t>
  </si>
  <si>
    <t>COSTO DE VENTA PERFIL- LOCAL</t>
  </si>
  <si>
    <t>5.1.03.02.08</t>
  </si>
  <si>
    <t>COSTO DE VENTAS ARROCILLO 3ROS</t>
  </si>
  <si>
    <t>5.1.03.02.09</t>
  </si>
  <si>
    <t>COSTO DE VENTA IMPUREZAS LOCAL</t>
  </si>
  <si>
    <t>6.580,99 C</t>
  </si>
  <si>
    <t>6.580,99 D</t>
  </si>
  <si>
    <t>5.1.03.02.10</t>
  </si>
  <si>
    <t>COSTO DE VENTA MERMA SECADO</t>
  </si>
  <si>
    <t>5.1.03.02.11</t>
  </si>
  <si>
    <t>PERDIDA VALOR DE SUBPRODUCTOS</t>
  </si>
  <si>
    <t>5.1.03.02.12</t>
  </si>
  <si>
    <t>COSTO VENTA BALANCEADOS LOCAL</t>
  </si>
  <si>
    <t>2.037,08 C</t>
  </si>
  <si>
    <t>2.037,08 D</t>
  </si>
  <si>
    <t>5.1.03.02.13</t>
  </si>
  <si>
    <t>COSTO  VTA FARDOS DE HENO DE ARROZ-LOCAL</t>
  </si>
  <si>
    <t>492,69 C</t>
  </si>
  <si>
    <t>492,69 D</t>
  </si>
  <si>
    <t>5.1.03.02.14</t>
  </si>
  <si>
    <t>COSTO DE VTA CASCARILLA 3RO PROPIO-LOCAL</t>
  </si>
  <si>
    <t>2.521,20 C</t>
  </si>
  <si>
    <t>2.521,20 D</t>
  </si>
  <si>
    <t>5.1.03.02.15</t>
  </si>
  <si>
    <t>COSTO DE VTA CORTADO INTEG 3RO PROPIO</t>
  </si>
  <si>
    <t>5.1.03.02.16</t>
  </si>
  <si>
    <t>COSTO DE VTA QUIRERA 3RO PROPIO - LOCAL</t>
  </si>
  <si>
    <t>4.273,55 C</t>
  </si>
  <si>
    <t>4.273,55 D</t>
  </si>
  <si>
    <t>5.1.03.02.17</t>
  </si>
  <si>
    <t>COSTO DE VTA A.YESADO 3RO PROPIO - LOCAL</t>
  </si>
  <si>
    <t>793,06 C</t>
  </si>
  <si>
    <t>793,06 D</t>
  </si>
  <si>
    <t>5.1.03.02.18</t>
  </si>
  <si>
    <t>COSTO DE VTA  AFRECHO 3RO PROPIO</t>
  </si>
  <si>
    <t>21.658,06 C</t>
  </si>
  <si>
    <t>21.658,06 D</t>
  </si>
  <si>
    <t>5.1.03.02.19</t>
  </si>
  <si>
    <t>COSTO DE VTA PTA NEGRA 3RO PROPIO LOCAL</t>
  </si>
  <si>
    <t>1.460,51 C</t>
  </si>
  <si>
    <t>1.460,51 D</t>
  </si>
  <si>
    <t>5.1.03.02.20</t>
  </si>
  <si>
    <t>COSTO VTA CORTADO BLANCO 3RO PROPIO LOC</t>
  </si>
  <si>
    <t>5.1.03.02.21</t>
  </si>
  <si>
    <t>COSTO VTA AFRECHO C/CASCARILLA MOL-LOC</t>
  </si>
  <si>
    <t>6.870,98 C</t>
  </si>
  <si>
    <t>6.870,98 D</t>
  </si>
  <si>
    <t>5.1.04</t>
  </si>
  <si>
    <t>COSTO VENTA INSUM. Y SEMILLAS</t>
  </si>
  <si>
    <t>1.242.909,70 C</t>
  </si>
  <si>
    <t>1.242.909,70 D</t>
  </si>
  <si>
    <t>5.1.04.01</t>
  </si>
  <si>
    <t>5.1.04.01.01</t>
  </si>
  <si>
    <t>COSTO VENTA SEMILLAS DE ARROZ</t>
  </si>
  <si>
    <t>5.1.04.01.02</t>
  </si>
  <si>
    <t>COSTO DE VENTA- SEMILLAS PARA PRODUCCION</t>
  </si>
  <si>
    <t>1.708,05 C</t>
  </si>
  <si>
    <t>1.708,05 D</t>
  </si>
  <si>
    <t>5.1.04.01.03</t>
  </si>
  <si>
    <t>COSTO VENTA ABON Y FERTILIZANT</t>
  </si>
  <si>
    <t>561.293,05 C</t>
  </si>
  <si>
    <t>561.293,05 D</t>
  </si>
  <si>
    <t>5.1.04.01.04</t>
  </si>
  <si>
    <t>COSTO DE VENTA DE AGROQUIMICOS</t>
  </si>
  <si>
    <t>21.718,29 C</t>
  </si>
  <si>
    <t>21.718,29 D</t>
  </si>
  <si>
    <t>5.1.04.01.05</t>
  </si>
  <si>
    <t>COSTO DE VENTA DE COMBUSTIBLE</t>
  </si>
  <si>
    <t>519.137,57 C</t>
  </si>
  <si>
    <t>519.137,57 D</t>
  </si>
  <si>
    <t>5.1.04.01.06</t>
  </si>
  <si>
    <t>MERMA DE COMBUSTIBLE</t>
  </si>
  <si>
    <t>5.1.04.01.07</t>
  </si>
  <si>
    <t>COSTO VENTA SEMILLAS DE TRIGO</t>
  </si>
  <si>
    <t>5.1.04.01.08</t>
  </si>
  <si>
    <t>COSTO DE VENTAS INSUMOS DE TALLER</t>
  </si>
  <si>
    <t>139.052,74 C</t>
  </si>
  <si>
    <t>139.052,74 D</t>
  </si>
  <si>
    <t>5.1.05</t>
  </si>
  <si>
    <t>COSTOS DE VENTAS DE GANADO</t>
  </si>
  <si>
    <t>32.656,49 C</t>
  </si>
  <si>
    <t>32.656,49 D</t>
  </si>
  <si>
    <t>5.1.05.01</t>
  </si>
  <si>
    <t>COSTO DE VENTA DE GANADO</t>
  </si>
  <si>
    <t>5.1.05.01.01</t>
  </si>
  <si>
    <t>5.1.05.01.02</t>
  </si>
  <si>
    <t>COSTO VENTAS FARDOS HENO ARROZ</t>
  </si>
  <si>
    <t>5.1.06</t>
  </si>
  <si>
    <t>COSTO DE VENTA OTROS PRODUCTOS AGRICOLAS</t>
  </si>
  <si>
    <t>1.064.358,36 C</t>
  </si>
  <si>
    <t>1.064.358,36 D</t>
  </si>
  <si>
    <t>5.1.06.01</t>
  </si>
  <si>
    <t>COSTO DE VENTA OTROS PROD AGRIC LOCAL</t>
  </si>
  <si>
    <t>5.1.06.01.01</t>
  </si>
  <si>
    <t>COSTO VENTA DE SOJA - LOCAL</t>
  </si>
  <si>
    <t>1.040.249,11 C</t>
  </si>
  <si>
    <t>1.040.249,11 D</t>
  </si>
  <si>
    <t>5.1.06.01.02</t>
  </si>
  <si>
    <t>MERMA POR VENTA DE SOJA</t>
  </si>
  <si>
    <t>24.109,25 C</t>
  </si>
  <si>
    <t>24.109,25 D</t>
  </si>
  <si>
    <t>5.1.06.01.03</t>
  </si>
  <si>
    <t>COSTO DE VENTA MAIZ</t>
  </si>
  <si>
    <t>5.1.06.02</t>
  </si>
  <si>
    <t>COSTO VENTA SOJA - EXPORTACION</t>
  </si>
  <si>
    <t>5.1.06.02.01</t>
  </si>
  <si>
    <t>COSTO VENTA DE SOJA - EXPORT</t>
  </si>
  <si>
    <t>5.1.07</t>
  </si>
  <si>
    <t>COSTO DE PRODUCCION AGRICOLA</t>
  </si>
  <si>
    <t>14.869.264,50 C</t>
  </si>
  <si>
    <t>14.869.264,50 D</t>
  </si>
  <si>
    <t>5.1.07.01</t>
  </si>
  <si>
    <t>COSTO DE PRODUCCION</t>
  </si>
  <si>
    <t>5.1.07.01.01</t>
  </si>
  <si>
    <t>DEPRECIACIONES</t>
  </si>
  <si>
    <t>1.586.775,40 C</t>
  </si>
  <si>
    <t>1.586.775,40 D</t>
  </si>
  <si>
    <t>5.1.07.01.01.01</t>
  </si>
  <si>
    <t>DEPRECIACION MUEBLES Y EQUIPOS</t>
  </si>
  <si>
    <t>32.367,24 C</t>
  </si>
  <si>
    <t>32.367,24 D</t>
  </si>
  <si>
    <t>5.1.07.01.01.02</t>
  </si>
  <si>
    <t>DEPREC. EQUIPOS DE INFORMATICA</t>
  </si>
  <si>
    <t>5.139,36 C</t>
  </si>
  <si>
    <t>5.139,36 D</t>
  </si>
  <si>
    <t>5.1.07.01.01.03</t>
  </si>
  <si>
    <t>DEPREC MAQUINARIAS E IMPLEMENTOS AGRIC</t>
  </si>
  <si>
    <t>898.958,41 C</t>
  </si>
  <si>
    <t>898.958,41 D</t>
  </si>
  <si>
    <t>5.1.07.01.01.04</t>
  </si>
  <si>
    <t>DEPRECIACION INSTALACIONES</t>
  </si>
  <si>
    <t>272.134,08 C</t>
  </si>
  <si>
    <t>272.134,08 D</t>
  </si>
  <si>
    <t>5.1.07.01.01.05</t>
  </si>
  <si>
    <t>DEPREC. HERRAMIENTAS Y OTROS EQUIPOS</t>
  </si>
  <si>
    <t>14.392,98 C</t>
  </si>
  <si>
    <t>14.392,98 D</t>
  </si>
  <si>
    <t>5.1.07.01.01.06</t>
  </si>
  <si>
    <t>DEPRECIACION UTILES Y ENSERES</t>
  </si>
  <si>
    <t>108,27 C</t>
  </si>
  <si>
    <t>108,27 D</t>
  </si>
  <si>
    <t>5.1.07.01.01.07</t>
  </si>
  <si>
    <t>DEPRECIACION RODADOS</t>
  </si>
  <si>
    <t>26.306,82 C</t>
  </si>
  <si>
    <t>26.306,82 D</t>
  </si>
  <si>
    <t>5.1.07.01.01.08</t>
  </si>
  <si>
    <t>DEPREC. CONSTRUCCIONES RURALES</t>
  </si>
  <si>
    <t>58.794,21 C</t>
  </si>
  <si>
    <t>58.794,21 D</t>
  </si>
  <si>
    <t>5.1.07.01.01.09</t>
  </si>
  <si>
    <t>DEPRECIACION INMUEBLES RURALES</t>
  </si>
  <si>
    <t>108.490,50 C</t>
  </si>
  <si>
    <t>108.490,50 D</t>
  </si>
  <si>
    <t>5.1.07.01.01.10</t>
  </si>
  <si>
    <t>DEPREC. EQUIPO DE COMUNICACION</t>
  </si>
  <si>
    <t>2.946,33 C</t>
  </si>
  <si>
    <t>2.946,33 D</t>
  </si>
  <si>
    <t>5.1.07.01.01.11</t>
  </si>
  <si>
    <t>DEPREC. HERRAMIENTAS AGRICOLAS</t>
  </si>
  <si>
    <t>7.518,60 C</t>
  </si>
  <si>
    <t>7.518,60 D</t>
  </si>
  <si>
    <t>5.1.07.01.01.12</t>
  </si>
  <si>
    <t>DEPRECIAC. MEJORA PREDIO PROP</t>
  </si>
  <si>
    <t>28.043,10 C</t>
  </si>
  <si>
    <t>28.043,10 D</t>
  </si>
  <si>
    <t>5.1.07.01.01.13</t>
  </si>
  <si>
    <t>DEPREC. TRANSPORTE FLUVIAL</t>
  </si>
  <si>
    <t>5.1.07.01.01.14</t>
  </si>
  <si>
    <t>DEPREC. CANALES DE REGADIO</t>
  </si>
  <si>
    <t>122.381,37 C</t>
  </si>
  <si>
    <t>122.381,37 D</t>
  </si>
  <si>
    <t>5.1.07.01.01.15</t>
  </si>
  <si>
    <t>DEPREC. MEJORAS PROP. TERCEROS</t>
  </si>
  <si>
    <t>9.194,13 C</t>
  </si>
  <si>
    <t>9.194,13 D</t>
  </si>
  <si>
    <t>5.1.07.01.02</t>
  </si>
  <si>
    <t>MANT MAQUINARIAS E IMPLEMENTOS AGRICOLAS</t>
  </si>
  <si>
    <t>694.385,72 C</t>
  </si>
  <si>
    <t>694.385,72 D</t>
  </si>
  <si>
    <t>5.1.07.01.02.01</t>
  </si>
  <si>
    <t>MANTENIMIENTO DE COSECHADORAS</t>
  </si>
  <si>
    <t>180.035,22 C</t>
  </si>
  <si>
    <t>180.035,22 D</t>
  </si>
  <si>
    <t>5.1.07.01.02.02</t>
  </si>
  <si>
    <t>MANTENIMIENTO DE IMPLEMENTOS</t>
  </si>
  <si>
    <t>13.903,88 C</t>
  </si>
  <si>
    <t>13.903,88 D</t>
  </si>
  <si>
    <t>5.1.07.01.02.03</t>
  </si>
  <si>
    <t>MANTENIMIENTO DE TRACTORES</t>
  </si>
  <si>
    <t>320.703,92 C</t>
  </si>
  <si>
    <t>320.703,92 D</t>
  </si>
  <si>
    <t>5.1.07.01.02.04</t>
  </si>
  <si>
    <t>MANT RETRO/MOTONIVELADORA</t>
  </si>
  <si>
    <t>4.636,80 C</t>
  </si>
  <si>
    <t>4.636,80 D</t>
  </si>
  <si>
    <t>5.1.07.01.02.05</t>
  </si>
  <si>
    <t>MANTENIMIENTO DE CAMIONES</t>
  </si>
  <si>
    <t>16.016,09 C</t>
  </si>
  <si>
    <t>16.016,09 D</t>
  </si>
  <si>
    <t>5.1.07.01.02.06</t>
  </si>
  <si>
    <t>MANTENIMIENTO DE RODADOS</t>
  </si>
  <si>
    <t>44.339,92 C</t>
  </si>
  <si>
    <t>44.339,92 D</t>
  </si>
  <si>
    <t>5.1.07.01.02.07</t>
  </si>
  <si>
    <t>MANT. HERRAMIENTAS Y OTROS EQ.</t>
  </si>
  <si>
    <t>13.919,79 C</t>
  </si>
  <si>
    <t>13.919,79 D</t>
  </si>
  <si>
    <t>5.1.07.01.02.08</t>
  </si>
  <si>
    <t>MANTENIMIENTO DE ALAMBRADOS</t>
  </si>
  <si>
    <t>234,17 C</t>
  </si>
  <si>
    <t>234,17 D</t>
  </si>
  <si>
    <t>5.1.07.01.02.09</t>
  </si>
  <si>
    <t>MANTENIMIENTO DE INSTALACIONES</t>
  </si>
  <si>
    <t>47.152,62 C</t>
  </si>
  <si>
    <t>47.152,62 D</t>
  </si>
  <si>
    <t>5.1.07.01.02.10</t>
  </si>
  <si>
    <t>MANTENIMIENTO DE SEMBRADORA</t>
  </si>
  <si>
    <t>28.634,19 C</t>
  </si>
  <si>
    <t>28.634,19 D</t>
  </si>
  <si>
    <t>5.1.07.01.02.11</t>
  </si>
  <si>
    <t>MANTENIMIENTO DE DISCOS</t>
  </si>
  <si>
    <t>10.273,53 C</t>
  </si>
  <si>
    <t>10.273,53 D</t>
  </si>
  <si>
    <t>5.1.07.01.02.12</t>
  </si>
  <si>
    <t>MANTENIMIENTO DE CACHAMBOS</t>
  </si>
  <si>
    <t>8.516,26 C</t>
  </si>
  <si>
    <t>8.516,26 D</t>
  </si>
  <si>
    <t>5.1.07.01.02.13</t>
  </si>
  <si>
    <t>MANTENIMIENTO DE FUMIGADORA</t>
  </si>
  <si>
    <t>6.019,33 C</t>
  </si>
  <si>
    <t>6.019,33 D</t>
  </si>
  <si>
    <t>5.1.07.01.03</t>
  </si>
  <si>
    <t>SERVICIOS CONTRATADOS</t>
  </si>
  <si>
    <t>2.740.780,19 C</t>
  </si>
  <si>
    <t>2.740.780,19 D</t>
  </si>
  <si>
    <t>5.1.07.01.03.01</t>
  </si>
  <si>
    <t>FLETES-COSTO</t>
  </si>
  <si>
    <t>360.218,82 C</t>
  </si>
  <si>
    <t>360.218,82 D</t>
  </si>
  <si>
    <t>5.1.07.01.03.02</t>
  </si>
  <si>
    <t>FUMIGACION AGRICOLA AEREA</t>
  </si>
  <si>
    <t>894.078,70 C</t>
  </si>
  <si>
    <t>894.078,70 D</t>
  </si>
  <si>
    <t>5.1.07.01.03.03</t>
  </si>
  <si>
    <t>SERV TERCERIZADO SECADO Y ALMACENAMIENTO</t>
  </si>
  <si>
    <t>345.258,01 C</t>
  </si>
  <si>
    <t>345.258,01 D</t>
  </si>
  <si>
    <t>5.1.07.01.03.04</t>
  </si>
  <si>
    <t>OTROS SERV Y GASTOS OPERATIVOS</t>
  </si>
  <si>
    <t>530.026,90 C</t>
  </si>
  <si>
    <t>530.026,90 D</t>
  </si>
  <si>
    <t>5.1.07.01.03.05</t>
  </si>
  <si>
    <t>TRATAMIENTO DE SEMILLAS</t>
  </si>
  <si>
    <t>10.054,09 C</t>
  </si>
  <si>
    <t>10.054,09 D</t>
  </si>
  <si>
    <t>5.1.07.01.03.06</t>
  </si>
  <si>
    <t>SERVICIO TERCERIZADO COSECHA</t>
  </si>
  <si>
    <t>245.577,83 C</t>
  </si>
  <si>
    <t>245.577,83 D</t>
  </si>
  <si>
    <t>5.1.07.01.03.07</t>
  </si>
  <si>
    <t>SERVICIO DE MOLIENDA TERCEROS</t>
  </si>
  <si>
    <t>355.565,84 C</t>
  </si>
  <si>
    <t>355.565,84 D</t>
  </si>
  <si>
    <t>5.1.07.01.04</t>
  </si>
  <si>
    <t>COSTO MANO DE OBRA PROPIA</t>
  </si>
  <si>
    <t>871.041,04 C</t>
  </si>
  <si>
    <t>871.041,04 D</t>
  </si>
  <si>
    <t>5.1.07.01.04.01</t>
  </si>
  <si>
    <t>SUELDOS Y JORNALES</t>
  </si>
  <si>
    <t>395.120,05 C</t>
  </si>
  <si>
    <t>395.120,05 D</t>
  </si>
  <si>
    <t>5.1.07.01.04.02</t>
  </si>
  <si>
    <t>APORTE PATRONAL</t>
  </si>
  <si>
    <t>96.334,05 C</t>
  </si>
  <si>
    <t>96.334,05 D</t>
  </si>
  <si>
    <t>5.1.07.01.04.03</t>
  </si>
  <si>
    <t>AGUINALDOS PAGADOS</t>
  </si>
  <si>
    <t>53.055,54 C</t>
  </si>
  <si>
    <t>53.055,54 D</t>
  </si>
  <si>
    <t>5.1.07.01.04.04</t>
  </si>
  <si>
    <t>INDEMNIZACIONES</t>
  </si>
  <si>
    <t>2.260,03 C</t>
  </si>
  <si>
    <t>2.260,03 D</t>
  </si>
  <si>
    <t>5.1.07.01.04.05</t>
  </si>
  <si>
    <t>PREAVISOS</t>
  </si>
  <si>
    <t>660,05 C</t>
  </si>
  <si>
    <t>660,05 D</t>
  </si>
  <si>
    <t>5.1.07.01.04.06</t>
  </si>
  <si>
    <t>VACACIONES</t>
  </si>
  <si>
    <t>11.560,99 C</t>
  </si>
  <si>
    <t>11.560,99 D</t>
  </si>
  <si>
    <t>5.1.07.01.04.07</t>
  </si>
  <si>
    <t>HORAS EXTRAS</t>
  </si>
  <si>
    <t>5.1.07.01.04.08</t>
  </si>
  <si>
    <t>PARTICIPACION  ZAFRAL - IPS FUNCIONARIOS</t>
  </si>
  <si>
    <t>157.762,67 C</t>
  </si>
  <si>
    <t>157.762,67 D</t>
  </si>
  <si>
    <t>5.1.07.01.04.09</t>
  </si>
  <si>
    <t>BONIFICACION FAMILIAR</t>
  </si>
  <si>
    <t>110,36 C</t>
  </si>
  <si>
    <t>110,36 D</t>
  </si>
  <si>
    <t>5.1.07.01.04.10</t>
  </si>
  <si>
    <t>GASTOS DE MANUTENC. Y VIVIENDA</t>
  </si>
  <si>
    <t>90.412,82 C</t>
  </si>
  <si>
    <t>90.412,82 D</t>
  </si>
  <si>
    <t>5.1.07.01.04.11</t>
  </si>
  <si>
    <t>MANTEN. VIVIENDAS Y GALPONES</t>
  </si>
  <si>
    <t>9.564,90 C</t>
  </si>
  <si>
    <t>9.564,90 D</t>
  </si>
  <si>
    <t>5.1.07.01.04.12</t>
  </si>
  <si>
    <t>ENERGIA ELECTRICA-VIVIENDAS Y ADMIN</t>
  </si>
  <si>
    <t>35.385,08 C</t>
  </si>
  <si>
    <t>35.385,08 D</t>
  </si>
  <si>
    <t>5.1.07.01.04.13</t>
  </si>
  <si>
    <t>OTROS BENEFICIOS AL PERSONAL</t>
  </si>
  <si>
    <t>18.814,50 C</t>
  </si>
  <si>
    <t>18.814,50 D</t>
  </si>
  <si>
    <t>5.1.07.01.05</t>
  </si>
  <si>
    <t>OTROS COSTOS OPERATIVOS</t>
  </si>
  <si>
    <t>8.976.282,15 C</t>
  </si>
  <si>
    <t>8.976.282,15 D</t>
  </si>
  <si>
    <t>5.1.07.01.05.01</t>
  </si>
  <si>
    <t>SEGUROS PAGADOS</t>
  </si>
  <si>
    <t>370.967,97 C</t>
  </si>
  <si>
    <t>370.967,97 D</t>
  </si>
  <si>
    <t>5.1.07.01.05.02</t>
  </si>
  <si>
    <t>ENERGIA ELECTRIC EST DE BOMBEO</t>
  </si>
  <si>
    <t>333.059,22 C</t>
  </si>
  <si>
    <t>333.059,22 D</t>
  </si>
  <si>
    <t>5.1.07.01.05.03</t>
  </si>
  <si>
    <t>IMPR, PAP Y UTILES DE OFICINA</t>
  </si>
  <si>
    <t>2.378,86 C</t>
  </si>
  <si>
    <t>2.378,86 D</t>
  </si>
  <si>
    <t>5.1.07.01.05.04</t>
  </si>
  <si>
    <t>GASTOS DE ENCOMIENDAS</t>
  </si>
  <si>
    <t>273,36 C</t>
  </si>
  <si>
    <t>273,36 D</t>
  </si>
  <si>
    <t>5.1.07.01.05.05</t>
  </si>
  <si>
    <t>MANTENIMIENTO ESTABLECIMIENTO AGRICOLA</t>
  </si>
  <si>
    <t>15.093,49 C</t>
  </si>
  <si>
    <t>15.093,49 D</t>
  </si>
  <si>
    <t>5.1.07.01.05.06</t>
  </si>
  <si>
    <t>172.895,45 C</t>
  </si>
  <si>
    <t>172.895,45 D</t>
  </si>
  <si>
    <t>5.1.07.01.05.07</t>
  </si>
  <si>
    <t>SERVICIOS DE INSUMOS INFORMAT</t>
  </si>
  <si>
    <t>2.037,37 C</t>
  </si>
  <si>
    <t>2.037,37 D</t>
  </si>
  <si>
    <t>5.1.07.01.05.08</t>
  </si>
  <si>
    <t>GASTOS DE BOMBEO</t>
  </si>
  <si>
    <t>148.869,95 C</t>
  </si>
  <si>
    <t>148.869,95 D</t>
  </si>
  <si>
    <t>5.1.07.01.05.09</t>
  </si>
  <si>
    <t>INTERESES COMERCIALES PAGADOS</t>
  </si>
  <si>
    <t>114.373,50 C</t>
  </si>
  <si>
    <t>114.373,50 D</t>
  </si>
  <si>
    <t>5.1.07.01.05.10</t>
  </si>
  <si>
    <t>IMPUESTOS, TASAS Y PATENTES</t>
  </si>
  <si>
    <t>81.572,66 C</t>
  </si>
  <si>
    <t>81.572,66 D</t>
  </si>
  <si>
    <t>5.1.07.01.05.11</t>
  </si>
  <si>
    <t>GASTOS DE TELEFONIA E INTERNET</t>
  </si>
  <si>
    <t>6.966,74 C</t>
  </si>
  <si>
    <t>6.966,74 D</t>
  </si>
  <si>
    <t>5.1.07.01.05.12</t>
  </si>
  <si>
    <t>977.572,82 C</t>
  </si>
  <si>
    <t>977.572,82 D</t>
  </si>
  <si>
    <t>5.1.07.01.05.13</t>
  </si>
  <si>
    <t>GASTOS LEGALES Y NOTARIALES</t>
  </si>
  <si>
    <t>12.957,87 C</t>
  </si>
  <si>
    <t>12.957,87 D</t>
  </si>
  <si>
    <t>5.1.07.01.05.14</t>
  </si>
  <si>
    <t>MANT DE EQ. DE COMUNICACIÓN</t>
  </si>
  <si>
    <t>164,37 C</t>
  </si>
  <si>
    <t>164,37 D</t>
  </si>
  <si>
    <t>5.1.07.01.05.15</t>
  </si>
  <si>
    <t>PARTICIPACION ZAFRAL - DIRECTORES</t>
  </si>
  <si>
    <t>5.1.07.01.05.16</t>
  </si>
  <si>
    <t>REMUNERACION PERSONAL SUPERIOR</t>
  </si>
  <si>
    <t>33.294,12 D</t>
  </si>
  <si>
    <t>33.294,12 C</t>
  </si>
  <si>
    <t>5.1.07.01.05.17</t>
  </si>
  <si>
    <t>MATERIALES REPARACIONES E INSUMOS TALLER</t>
  </si>
  <si>
    <t>102.227,89 C</t>
  </si>
  <si>
    <t>102.227,89 D</t>
  </si>
  <si>
    <t>5.1.07.01.05.18</t>
  </si>
  <si>
    <t>AGUA POTABLE PARA CONSUMO</t>
  </si>
  <si>
    <t>2.782,61 C</t>
  </si>
  <si>
    <t>2.782,61 D</t>
  </si>
  <si>
    <t>5.1.07.01.05.19</t>
  </si>
  <si>
    <t>505.377,32 C</t>
  </si>
  <si>
    <t>505.377,32 D</t>
  </si>
  <si>
    <t>5.1.07.01.05.20</t>
  </si>
  <si>
    <t>ABONOS Y FERTILIZANTES</t>
  </si>
  <si>
    <t>3.208.550,48 C</t>
  </si>
  <si>
    <t>3.208.550,48 D</t>
  </si>
  <si>
    <t>5.1.07.01.05.21</t>
  </si>
  <si>
    <t>1.325.425,58 C</t>
  </si>
  <si>
    <t>1.325.425,58 D</t>
  </si>
  <si>
    <t>5.1.07.01.05.22</t>
  </si>
  <si>
    <t>LUBRICANTES</t>
  </si>
  <si>
    <t>35.416,28 C</t>
  </si>
  <si>
    <t>35.416,28 D</t>
  </si>
  <si>
    <t>5.1.07.01.05.23</t>
  </si>
  <si>
    <t>ALQ PAGADOS POR INMUEBLE RURAL</t>
  </si>
  <si>
    <t>1.550.960,08 C</t>
  </si>
  <si>
    <t>1.550.960,08 D</t>
  </si>
  <si>
    <t>5.1.07.01.05.24</t>
  </si>
  <si>
    <t>INSUMOS DE TRATAMIENTO DE AGUA</t>
  </si>
  <si>
    <t>5.1.07.01.05.25</t>
  </si>
  <si>
    <t>DIF CALIDAD SERV DE MOLIENDA TERCERIZADO</t>
  </si>
  <si>
    <t>5.1.07.01.05.26</t>
  </si>
  <si>
    <t>PARTICIPACION Y COMISION ZAFRAL - FUNC</t>
  </si>
  <si>
    <t>10.000,00 C</t>
  </si>
  <si>
    <t>10.000,00 D</t>
  </si>
  <si>
    <t>5.1.07.01.05.27</t>
  </si>
  <si>
    <t>GASTOS DE HOSP, ALIMENT Y MOV</t>
  </si>
  <si>
    <t>29.652,40 C</t>
  </si>
  <si>
    <t>29.652,40 D</t>
  </si>
  <si>
    <t>5.1.08</t>
  </si>
  <si>
    <t>COSTO VENTA FINCAS COLINDANTES</t>
  </si>
  <si>
    <t>74.836,50 C</t>
  </si>
  <si>
    <t>74.836,50 D</t>
  </si>
  <si>
    <t>5.1.08.01</t>
  </si>
  <si>
    <t>COSTO VENTAS FINC COLINDANT</t>
  </si>
  <si>
    <t>5.1.08.01.01</t>
  </si>
  <si>
    <t>5.1.08.01.01.01</t>
  </si>
  <si>
    <t>COSTO SERV FINCAS COLINDANTES</t>
  </si>
  <si>
    <t>51.828,80 C</t>
  </si>
  <si>
    <t>51.828,80 D</t>
  </si>
  <si>
    <t>5.1.08.01.01.02</t>
  </si>
  <si>
    <t>COSTO DE VTA  DE AGROQ-FERT COLINDANTES</t>
  </si>
  <si>
    <t>23.007,70 C</t>
  </si>
  <si>
    <t>23.007,70 D</t>
  </si>
  <si>
    <t>5.1.08.01.01.03</t>
  </si>
  <si>
    <t>COSTO VENTAS INSUMOS DE TALLER</t>
  </si>
  <si>
    <t>5.1.08.01.01.04</t>
  </si>
  <si>
    <t>COSTO DE VTA COMBUSTIBLE-COLINDANTES</t>
  </si>
  <si>
    <t>5.1.08.01.01.05</t>
  </si>
  <si>
    <t>COSTO DE VTAS INSUMOS DE TALLER - ARROZ</t>
  </si>
  <si>
    <t>5.2</t>
  </si>
  <si>
    <t>GASTOS OPERATIVOS</t>
  </si>
  <si>
    <t>4.838.712,20 C</t>
  </si>
  <si>
    <t>4.838.712,20 D</t>
  </si>
  <si>
    <t>5.2.01</t>
  </si>
  <si>
    <t>GASTOS PERSONAL DEPENDIENTE</t>
  </si>
  <si>
    <t>698.097,79 C</t>
  </si>
  <si>
    <t>698.097,79 D</t>
  </si>
  <si>
    <t>5.2.01.01</t>
  </si>
  <si>
    <t>5.2.01.01.01</t>
  </si>
  <si>
    <t>489.696,23 C</t>
  </si>
  <si>
    <t>489.696,23 D</t>
  </si>
  <si>
    <t>5.2.01.01.02</t>
  </si>
  <si>
    <t>30.174,79 C</t>
  </si>
  <si>
    <t>30.174,79 D</t>
  </si>
  <si>
    <t>5.2.01.01.03</t>
  </si>
  <si>
    <t>84.869,20 C</t>
  </si>
  <si>
    <t>84.869,20 D</t>
  </si>
  <si>
    <t>5.2.01.01.04</t>
  </si>
  <si>
    <t>9.773,29 C</t>
  </si>
  <si>
    <t>9.773,29 D</t>
  </si>
  <si>
    <t>5.2.01.01.05</t>
  </si>
  <si>
    <t>INDEMNIZACION</t>
  </si>
  <si>
    <t>2.165,19 C</t>
  </si>
  <si>
    <t>2.165,19 D</t>
  </si>
  <si>
    <t>5.2.01.01.06</t>
  </si>
  <si>
    <t>801,12 C</t>
  </si>
  <si>
    <t>801,12 D</t>
  </si>
  <si>
    <t>5.2.01.01.07</t>
  </si>
  <si>
    <t>5.2.01.01.08</t>
  </si>
  <si>
    <t>PARTICIP.  ZAFRAL IPS EMPLEAD</t>
  </si>
  <si>
    <t>14.562,14 C</t>
  </si>
  <si>
    <t>14.562,14 D</t>
  </si>
  <si>
    <t>5.2.01.01.09</t>
  </si>
  <si>
    <t>210,53 C</t>
  </si>
  <si>
    <t>210,53 D</t>
  </si>
  <si>
    <t>5.2.01.01.10</t>
  </si>
  <si>
    <t>MANTENIMIENTO DE VIVIENDAS</t>
  </si>
  <si>
    <t>3.496,82 C</t>
  </si>
  <si>
    <t>3.496,82 D</t>
  </si>
  <si>
    <t>5.2.01.01.11</t>
  </si>
  <si>
    <t>GASTOS MANUTENCION Y VIVIENDA</t>
  </si>
  <si>
    <t>67,45 C</t>
  </si>
  <si>
    <t>67,45 D</t>
  </si>
  <si>
    <t>5.2.01.01.12</t>
  </si>
  <si>
    <t>BENEFICIOS AL PERSONAL</t>
  </si>
  <si>
    <t>62.183,53 C</t>
  </si>
  <si>
    <t>62.183,53 D</t>
  </si>
  <si>
    <t>5.2.01.01.13</t>
  </si>
  <si>
    <t>GASTOS VARIOS</t>
  </si>
  <si>
    <t>97,50 C</t>
  </si>
  <si>
    <t>97,50 D</t>
  </si>
  <si>
    <t>5.2.02</t>
  </si>
  <si>
    <t>OTRAS REMUN. Y SERV PAGADOS</t>
  </si>
  <si>
    <t>828.092,90 C</t>
  </si>
  <si>
    <t>828.092,90 D</t>
  </si>
  <si>
    <t>5.2.02.01</t>
  </si>
  <si>
    <t>5.2.02.01.01</t>
  </si>
  <si>
    <t>179.787,71 C</t>
  </si>
  <si>
    <t>179.787,71 D</t>
  </si>
  <si>
    <t>5.2.02.01.02</t>
  </si>
  <si>
    <t>229.757,86 C</t>
  </si>
  <si>
    <t>229.757,86 D</t>
  </si>
  <si>
    <t>5.2.02.01.03</t>
  </si>
  <si>
    <t>SERV TERC - CONTABILIDAD</t>
  </si>
  <si>
    <t>59.749,97 C</t>
  </si>
  <si>
    <t>59.749,97 D</t>
  </si>
  <si>
    <t>5.2.02.01.04</t>
  </si>
  <si>
    <t>PARTICIPACION ZAFRAL DIRECTORES</t>
  </si>
  <si>
    <t>5.2.02.01.05</t>
  </si>
  <si>
    <t>FUMIGACION</t>
  </si>
  <si>
    <t>10.715,31 C</t>
  </si>
  <si>
    <t>10.715,31 D</t>
  </si>
  <si>
    <t>5.2.02.01.06</t>
  </si>
  <si>
    <t>34.325,45 C</t>
  </si>
  <si>
    <t>34.325,45 D</t>
  </si>
  <si>
    <t>5.2.02.01.07</t>
  </si>
  <si>
    <t>SERVICIOS E INSUMOS INFORMATIC</t>
  </si>
  <si>
    <t>7.380,82 C</t>
  </si>
  <si>
    <t>7.380,82 D</t>
  </si>
  <si>
    <t>5.2.02.01.08</t>
  </si>
  <si>
    <t>FLETES INTERNOS</t>
  </si>
  <si>
    <t>51.532,75 C</t>
  </si>
  <si>
    <t>51.532,75 D</t>
  </si>
  <si>
    <t>5.2.02.01.09</t>
  </si>
  <si>
    <t>SERVICIOS PRESTADOS</t>
  </si>
  <si>
    <t>1.060,17 C</t>
  </si>
  <si>
    <t>1.060,17 D</t>
  </si>
  <si>
    <t>5.2.02.01.10</t>
  </si>
  <si>
    <t>FLETE POR COMPRA DE GANADO</t>
  </si>
  <si>
    <t>5.2.02.01.11</t>
  </si>
  <si>
    <t>FLETE POR VENTA DE GANADO</t>
  </si>
  <si>
    <t>5.2.02.01.12</t>
  </si>
  <si>
    <t>PARTICIPACIÓN ZAFRAL  FUNCIONARIOS</t>
  </si>
  <si>
    <t>19.852,72 C</t>
  </si>
  <si>
    <t>19.852,72 D</t>
  </si>
  <si>
    <t>5.2.02.01.14</t>
  </si>
  <si>
    <t>ALQUILER INTERNO DE DEPÓSITO</t>
  </si>
  <si>
    <t>5.2.02.01.15</t>
  </si>
  <si>
    <t>HONORARIOS PROFESIONALES TERC</t>
  </si>
  <si>
    <t>215.930,14 C</t>
  </si>
  <si>
    <t>215.930,14 D</t>
  </si>
  <si>
    <t>5.2.03</t>
  </si>
  <si>
    <t>GASTOS DE MANTENIMIENTO</t>
  </si>
  <si>
    <t>316.959,06 C</t>
  </si>
  <si>
    <t>316.959,06 D</t>
  </si>
  <si>
    <t>5.2.03.01</t>
  </si>
  <si>
    <t>5.2.03.01.01</t>
  </si>
  <si>
    <t>17.072,47 C</t>
  </si>
  <si>
    <t>17.072,47 D</t>
  </si>
  <si>
    <t>5.2.03.01.02</t>
  </si>
  <si>
    <t>MANT Y REPARACION DE RODADOS</t>
  </si>
  <si>
    <t>12.697,20 C</t>
  </si>
  <si>
    <t>12.697,20 D</t>
  </si>
  <si>
    <t>5.2.03.01.03</t>
  </si>
  <si>
    <t>MANT LIMPIEZA Y COCINA DE OFICINAS-ADMIN</t>
  </si>
  <si>
    <t>4.174,20 C</t>
  </si>
  <si>
    <t>4.174,20 D</t>
  </si>
  <si>
    <t>5.2.03.01.04</t>
  </si>
  <si>
    <t>MANT DE ESTANQUE - ACUICULTURA</t>
  </si>
  <si>
    <t>945,32 C</t>
  </si>
  <si>
    <t>945,32 D</t>
  </si>
  <si>
    <t>5.2.03.01.05</t>
  </si>
  <si>
    <t>MANT HERRAMIENTAS Y OTROS EQ</t>
  </si>
  <si>
    <t>9.064,92 C</t>
  </si>
  <si>
    <t>9.064,92 D</t>
  </si>
  <si>
    <t>5.2.03.01.06</t>
  </si>
  <si>
    <t>MANTENIMIENTO SECADERO</t>
  </si>
  <si>
    <t>51.999,40 C</t>
  </si>
  <si>
    <t>51.999,40 D</t>
  </si>
  <si>
    <t>5.2.03.01.07</t>
  </si>
  <si>
    <t>MANT Y REPARACION MAQUINARIAS</t>
  </si>
  <si>
    <t>124.682,41 C</t>
  </si>
  <si>
    <t>124.682,41 D</t>
  </si>
  <si>
    <t>5.2.03.01.08</t>
  </si>
  <si>
    <t>MANT EQUIPOS INFORMATICA</t>
  </si>
  <si>
    <t>201,93 C</t>
  </si>
  <si>
    <t>201,93 D</t>
  </si>
  <si>
    <t>5.2.03.01.09</t>
  </si>
  <si>
    <t>MANT DE MOLINO E INDUSTRIA</t>
  </si>
  <si>
    <t>23.332,01 C</t>
  </si>
  <si>
    <t>23.332,01 D</t>
  </si>
  <si>
    <t>5.2.03.01.10</t>
  </si>
  <si>
    <t>MAT, REPARACIONES E INSUMOS</t>
  </si>
  <si>
    <t>38.194,91 C</t>
  </si>
  <si>
    <t>38.194,91 D</t>
  </si>
  <si>
    <t>5.2.03.01.11</t>
  </si>
  <si>
    <t>MANT DE ESTABLECIMIENTO-INDUSTRIA</t>
  </si>
  <si>
    <t>17.457,39 C</t>
  </si>
  <si>
    <t>17.457,39 D</t>
  </si>
  <si>
    <t>5.2.03.01.12</t>
  </si>
  <si>
    <t>MANT DE ALAMBRADOS- GANADO</t>
  </si>
  <si>
    <t>5.2.03.01.13</t>
  </si>
  <si>
    <t>MANT DE IMPLEMENTOS-GANADO</t>
  </si>
  <si>
    <t>122,49 C</t>
  </si>
  <si>
    <t>122,49 D</t>
  </si>
  <si>
    <t>5.2.03.01.14</t>
  </si>
  <si>
    <t>17.014,41 C</t>
  </si>
  <si>
    <t>17.014,41 D</t>
  </si>
  <si>
    <t>5.2.03.01.15</t>
  </si>
  <si>
    <t>MANT DE ESTANCIA - GANADO</t>
  </si>
  <si>
    <t>5.2.04</t>
  </si>
  <si>
    <t>484.558,04 C</t>
  </si>
  <si>
    <t>484.558,04 D</t>
  </si>
  <si>
    <t>5.2.04.01</t>
  </si>
  <si>
    <t>5.2.04.01.01</t>
  </si>
  <si>
    <t>3.596,40 C</t>
  </si>
  <si>
    <t>3.596,40 D</t>
  </si>
  <si>
    <t>5.2.04.01.02</t>
  </si>
  <si>
    <t>571,05 C</t>
  </si>
  <si>
    <t>571,05 D</t>
  </si>
  <si>
    <t>5.2.04.01.03</t>
  </si>
  <si>
    <t>30.237,12 C</t>
  </si>
  <si>
    <t>30.237,12 D</t>
  </si>
  <si>
    <t>5.2.04.01.04</t>
  </si>
  <si>
    <t>1.599,21 C</t>
  </si>
  <si>
    <t>1.599,21 D</t>
  </si>
  <si>
    <t>5.2.04.01.05</t>
  </si>
  <si>
    <t>5.2.04.01.06</t>
  </si>
  <si>
    <t>2.923,02 C</t>
  </si>
  <si>
    <t>2.923,02 D</t>
  </si>
  <si>
    <t>5.2.04.01.07</t>
  </si>
  <si>
    <t>DEPREC EQUIPOS DE COMUNICACION</t>
  </si>
  <si>
    <t>327,33 C</t>
  </si>
  <si>
    <t>327,33 D</t>
  </si>
  <si>
    <t>5.2.04.01.08</t>
  </si>
  <si>
    <t>DEPRECIACION SILOS Y GALPONES</t>
  </si>
  <si>
    <t>361.955,07 C</t>
  </si>
  <si>
    <t>361.955,07 D</t>
  </si>
  <si>
    <t>5.2.04.01.09</t>
  </si>
  <si>
    <t>DEPRECIACION SECTOR INDUSTRIA</t>
  </si>
  <si>
    <t>61.549,69 C</t>
  </si>
  <si>
    <t>61.549,69 D</t>
  </si>
  <si>
    <t>5.2.04.01.10</t>
  </si>
  <si>
    <t>DEPREC CONSTRUCCIONES RURALES</t>
  </si>
  <si>
    <t>6.532,65 C</t>
  </si>
  <si>
    <t>6.532,65 D</t>
  </si>
  <si>
    <t>5.2.04.01.11</t>
  </si>
  <si>
    <t>12.054,51 C</t>
  </si>
  <si>
    <t>12.054,51 D</t>
  </si>
  <si>
    <t>5.2.04.01.12</t>
  </si>
  <si>
    <t>DEPREC MAQUINARIAS E IMPLEMENTOS- GANADO</t>
  </si>
  <si>
    <t>5.2.04.01.13</t>
  </si>
  <si>
    <t>DEPREC MEJORAS EN PREDIO PROPIO-GANADO</t>
  </si>
  <si>
    <t>3.115,89 C</t>
  </si>
  <si>
    <t>3.115,89 D</t>
  </si>
  <si>
    <t>5.2.04.01.14</t>
  </si>
  <si>
    <t>DEPRECIACION GANADO</t>
  </si>
  <si>
    <t>5.2.04.01.15</t>
  </si>
  <si>
    <t>DEPREC ANIMALES DE TRABAJO</t>
  </si>
  <si>
    <t>96,10 C</t>
  </si>
  <si>
    <t>96,10 D</t>
  </si>
  <si>
    <t>5.2.05</t>
  </si>
  <si>
    <t>GASTOS POR SERV PROCESAMIENTO</t>
  </si>
  <si>
    <t>618.014,71 C</t>
  </si>
  <si>
    <t>618.014,71 D</t>
  </si>
  <si>
    <t>5.2.05.01</t>
  </si>
  <si>
    <t>5.2.05.01.01</t>
  </si>
  <si>
    <t>SILOS BOLSAS</t>
  </si>
  <si>
    <t>96.363,65 C</t>
  </si>
  <si>
    <t>96.363,65 D</t>
  </si>
  <si>
    <t>5.2.05.01.02</t>
  </si>
  <si>
    <t>COSTO CONSUMO DE SUB PRODUCTO</t>
  </si>
  <si>
    <t>8.767,39 C</t>
  </si>
  <si>
    <t>8.767,39 D</t>
  </si>
  <si>
    <t>5.2.05.01.03</t>
  </si>
  <si>
    <t>MERMA DE PRODUCT. Y SUBPRODUC.</t>
  </si>
  <si>
    <t>498.195,31 C</t>
  </si>
  <si>
    <t>498.195,31 D</t>
  </si>
  <si>
    <t>5.2.05.01.04</t>
  </si>
  <si>
    <t>MATERIALES, REPARACIONES E INSUMOS</t>
  </si>
  <si>
    <t>14.688,36 C</t>
  </si>
  <si>
    <t>14.688,36 D</t>
  </si>
  <si>
    <t>5.2.05.01.05</t>
  </si>
  <si>
    <t>INSUMOS PARA TRATAMIENTO DE AGUA</t>
  </si>
  <si>
    <t>5.2.06</t>
  </si>
  <si>
    <t>GASTOS POR SERVICIO INDUSTRIAL</t>
  </si>
  <si>
    <t>1.054.226,28 C</t>
  </si>
  <si>
    <t>1.054.226,28 D</t>
  </si>
  <si>
    <t>5.2.06.01</t>
  </si>
  <si>
    <t>5.2.06.01.01</t>
  </si>
  <si>
    <t>LABORATORIOS Y BASCULAS - IND</t>
  </si>
  <si>
    <t>83,83 C</t>
  </si>
  <si>
    <t>83,83 D</t>
  </si>
  <si>
    <t>5.2.06.01.02</t>
  </si>
  <si>
    <t>GASTOS DE EMPAQUE</t>
  </si>
  <si>
    <t>1.054.142,45 C</t>
  </si>
  <si>
    <t>1.054.142,45 D</t>
  </si>
  <si>
    <t>5.2.06.01.03</t>
  </si>
  <si>
    <t>MERMA DE ENVASES - INDUSTRIA</t>
  </si>
  <si>
    <t>5.2.07</t>
  </si>
  <si>
    <t>GASTOS DE EXPLOTACION GANADERA</t>
  </si>
  <si>
    <t>59.330,04 C</t>
  </si>
  <si>
    <t>59.330,04 D</t>
  </si>
  <si>
    <t>5.2.07.01</t>
  </si>
  <si>
    <t>5.2.07.01.01</t>
  </si>
  <si>
    <t>COSTO VENTA INTERNA DE GANADO</t>
  </si>
  <si>
    <t>18.535,43 C</t>
  </si>
  <si>
    <t>18.535,43 D</t>
  </si>
  <si>
    <t>5.2.07.01.02</t>
  </si>
  <si>
    <t>GASTO DE CONTROL DE ABIGEATO</t>
  </si>
  <si>
    <t>5.2.07.01.03</t>
  </si>
  <si>
    <t>PROD. VETERINARIOS EN GENERAL</t>
  </si>
  <si>
    <t>5.2.07.01.04</t>
  </si>
  <si>
    <t>PRODUCTOS VETERINARIOS VACUNAS</t>
  </si>
  <si>
    <t>410,06 C</t>
  </si>
  <si>
    <t>410,06 D</t>
  </si>
  <si>
    <t>5.2.07.01.05</t>
  </si>
  <si>
    <t>MORTANDAD</t>
  </si>
  <si>
    <t>14.505,31 C</t>
  </si>
  <si>
    <t>14.505,31 D</t>
  </si>
  <si>
    <t>5.2.07.01.06</t>
  </si>
  <si>
    <t>COMISIONES, GUIAS-COMPRA DE GANADO</t>
  </si>
  <si>
    <t>509,10 C</t>
  </si>
  <si>
    <t>509,10 D</t>
  </si>
  <si>
    <t>5.2.07.01.07</t>
  </si>
  <si>
    <t>CONSUMO SUB PRODUCTO - GANADO</t>
  </si>
  <si>
    <t>25.370,14 C</t>
  </si>
  <si>
    <t>25.370,14 D</t>
  </si>
  <si>
    <t>5.2.07.01.08</t>
  </si>
  <si>
    <t>CONS INTERNO FARDO HENOS ARROZ</t>
  </si>
  <si>
    <t>5.2.08</t>
  </si>
  <si>
    <t>OTROS GASTOS OPERATIVOS</t>
  </si>
  <si>
    <t>779.433,38 C</t>
  </si>
  <si>
    <t>779.433,38 D</t>
  </si>
  <si>
    <t>5.2.08.01</t>
  </si>
  <si>
    <t>5.2.08.01.01</t>
  </si>
  <si>
    <t>31.949,28 C</t>
  </si>
  <si>
    <t>31.949,28 D</t>
  </si>
  <si>
    <t>5.2.08.01.02</t>
  </si>
  <si>
    <t>COMBUSTIBLES Y LUBRICANTES</t>
  </si>
  <si>
    <t>450.316,37 C</t>
  </si>
  <si>
    <t>450.316,37 D</t>
  </si>
  <si>
    <t>5.2.08.01.03</t>
  </si>
  <si>
    <t>35.140,11 C</t>
  </si>
  <si>
    <t>35.140,11 D</t>
  </si>
  <si>
    <t>5.2.08.01.04</t>
  </si>
  <si>
    <t>IMP, PAP. Y UTILES DE OFICINA</t>
  </si>
  <si>
    <t>18.961,44 C</t>
  </si>
  <si>
    <t>18.961,44 D</t>
  </si>
  <si>
    <t>5.2.08.01.05</t>
  </si>
  <si>
    <t>10.350,89 C</t>
  </si>
  <si>
    <t>10.350,89 D</t>
  </si>
  <si>
    <t>5.2.08.01.06</t>
  </si>
  <si>
    <t>GASTOS DE REPRESENTACION</t>
  </si>
  <si>
    <t>16.168,82 C</t>
  </si>
  <si>
    <t>16.168,82 D</t>
  </si>
  <si>
    <t>5.2.08.01.07</t>
  </si>
  <si>
    <t>IMPUESTOS, TASAS Y PATENTES-</t>
  </si>
  <si>
    <t>8.218,95 C</t>
  </si>
  <si>
    <t>8.218,95 D</t>
  </si>
  <si>
    <t>5.2.08.01.08</t>
  </si>
  <si>
    <t>MULTAS Y RECARGOS</t>
  </si>
  <si>
    <t>3.496,10 C</t>
  </si>
  <si>
    <t>3.496,10 D</t>
  </si>
  <si>
    <t>5.2.08.01.09</t>
  </si>
  <si>
    <t>DONACIONES REALIZADAS</t>
  </si>
  <si>
    <t>40.248,91 C</t>
  </si>
  <si>
    <t>40.248,91 D</t>
  </si>
  <si>
    <t>5.2.08.01.10</t>
  </si>
  <si>
    <t>GASTOS DE ENCOMIENDA</t>
  </si>
  <si>
    <t>946,73 C</t>
  </si>
  <si>
    <t>946,73 D</t>
  </si>
  <si>
    <t>5.2.08.01.11</t>
  </si>
  <si>
    <t>APORTES A ASOCIACIONES</t>
  </si>
  <si>
    <t>4.247,88 C</t>
  </si>
  <si>
    <t>4.247,88 D</t>
  </si>
  <si>
    <t>5.2.08.01.12</t>
  </si>
  <si>
    <t>ALQUILERES PAGADOS</t>
  </si>
  <si>
    <t>51.564,42 C</t>
  </si>
  <si>
    <t>51.564,42 D</t>
  </si>
  <si>
    <t>5.2.08.01.13</t>
  </si>
  <si>
    <t>PUBLICACIONES</t>
  </si>
  <si>
    <t>2.251,90 C</t>
  </si>
  <si>
    <t>2.251,90 D</t>
  </si>
  <si>
    <t>5.2.08.01.14</t>
  </si>
  <si>
    <t>LIC. Y SUSCRIP. TECNOLÓGICAS</t>
  </si>
  <si>
    <t>11.123,62 C</t>
  </si>
  <si>
    <t>11.123,62 D</t>
  </si>
  <si>
    <t>5.2.08.01.15</t>
  </si>
  <si>
    <t>10.714,82 C</t>
  </si>
  <si>
    <t>10.714,82 D</t>
  </si>
  <si>
    <t>5.2.08.01.16</t>
  </si>
  <si>
    <t>ENERGIA ELECTRICA</t>
  </si>
  <si>
    <t>149.632,13 C</t>
  </si>
  <si>
    <t>149.632,13 D</t>
  </si>
  <si>
    <t>5.2.08.01.17</t>
  </si>
  <si>
    <t>ALIMENTOS PARA PECES</t>
  </si>
  <si>
    <t>372,75 C</t>
  </si>
  <si>
    <t>372,75 D</t>
  </si>
  <si>
    <t>5.2.08.01.18</t>
  </si>
  <si>
    <t>115.570,30 C</t>
  </si>
  <si>
    <t>115.570,30 D</t>
  </si>
  <si>
    <t>5.2.08.01.19</t>
  </si>
  <si>
    <t>3.186,25 C</t>
  </si>
  <si>
    <t>3.186,25 D</t>
  </si>
  <si>
    <t>5.2.08.01.20</t>
  </si>
  <si>
    <t>AJUSTE DE INVENTARIO</t>
  </si>
  <si>
    <t>185.028,29 D</t>
  </si>
  <si>
    <t>185.028,29 C</t>
  </si>
  <si>
    <t>5.3</t>
  </si>
  <si>
    <t>GASTOS FINANCIEROS</t>
  </si>
  <si>
    <t>3.019.160,78 C</t>
  </si>
  <si>
    <t>3.019.160,78 D</t>
  </si>
  <si>
    <t>5.3.01</t>
  </si>
  <si>
    <t>5.3.01.01</t>
  </si>
  <si>
    <t>2.863.992,91 C</t>
  </si>
  <si>
    <t>2.863.992,91 D</t>
  </si>
  <si>
    <t>5.3.01.01.01</t>
  </si>
  <si>
    <t>GASTOS BANCARIOS</t>
  </si>
  <si>
    <t>81.573,68 C</t>
  </si>
  <si>
    <t>81.573,68 D</t>
  </si>
  <si>
    <t>5.3.01.01.02</t>
  </si>
  <si>
    <t>25.705,57 C</t>
  </si>
  <si>
    <t>25.705,57 D</t>
  </si>
  <si>
    <t>5.3.01.01.03</t>
  </si>
  <si>
    <t>INTERESES PAG- OTROS PRESTAMOS</t>
  </si>
  <si>
    <t>68.653,80 C</t>
  </si>
  <si>
    <t>68.653,80 D</t>
  </si>
  <si>
    <t>5.3.01.01.04</t>
  </si>
  <si>
    <t>GASTOS WARRANT</t>
  </si>
  <si>
    <t>319.349,24 C</t>
  </si>
  <si>
    <t>319.349,24 D</t>
  </si>
  <si>
    <t>5.3.01.01.05</t>
  </si>
  <si>
    <t>INTERESES SOBRE PRESTAMOS USD CP</t>
  </si>
  <si>
    <t>1.285.834,63 C</t>
  </si>
  <si>
    <t>1.285.834,63 D</t>
  </si>
  <si>
    <t>5.3.01.01.06</t>
  </si>
  <si>
    <t>INTERESES POR SOBREGIRO USD</t>
  </si>
  <si>
    <t>5.3.01.01.07</t>
  </si>
  <si>
    <t>INTERESES POR SOBREGIROS  PYG</t>
  </si>
  <si>
    <t>5.3.01.01.08</t>
  </si>
  <si>
    <t>DESC POR TRANSFERENCIA AL EXT</t>
  </si>
  <si>
    <t>12.755,88 C</t>
  </si>
  <si>
    <t>12.755,88 D</t>
  </si>
  <si>
    <t>5.3.01.01.09</t>
  </si>
  <si>
    <t>INTERESES MORAT Y PUNIT USD</t>
  </si>
  <si>
    <t>17.857,08 C</t>
  </si>
  <si>
    <t>17.857,08 D</t>
  </si>
  <si>
    <t>5.3.01.01.10</t>
  </si>
  <si>
    <t>INTERESES MORAT Y PUNIT GS</t>
  </si>
  <si>
    <t>777,89 C</t>
  </si>
  <si>
    <t>777,89 D</t>
  </si>
  <si>
    <t>5.3.01.01.11</t>
  </si>
  <si>
    <t>COMISION POR PREST BANCARIOS</t>
  </si>
  <si>
    <t>45.527,66 C</t>
  </si>
  <si>
    <t>45.527,66 D</t>
  </si>
  <si>
    <t>5.3.01.01.12</t>
  </si>
  <si>
    <t>INTERESES SOBRE PRESTAMOS USD LP</t>
  </si>
  <si>
    <t>481.638,34 C</t>
  </si>
  <si>
    <t>481.638,34 D</t>
  </si>
  <si>
    <t>5.3.01.01.13</t>
  </si>
  <si>
    <t>INTERESES POR REFINANCIACIÓN</t>
  </si>
  <si>
    <t>43.801,19 C</t>
  </si>
  <si>
    <t>43.801,19 D</t>
  </si>
  <si>
    <t>5.3.01.01.14</t>
  </si>
  <si>
    <t>INTERESES ALQ DE CAMPO NIIF 16</t>
  </si>
  <si>
    <t>260.042,06 C</t>
  </si>
  <si>
    <t>260.042,06 D</t>
  </si>
  <si>
    <t>5.3.01.01.15</t>
  </si>
  <si>
    <t>INTERESES SOBRE PRESTAMOS USD-WARRANT</t>
  </si>
  <si>
    <t>80.443,60 C</t>
  </si>
  <si>
    <t>80.443,60 D</t>
  </si>
  <si>
    <t>5.3.01.01.16</t>
  </si>
  <si>
    <t>INTERESES SOBRE PRESTAMOS GS CP</t>
  </si>
  <si>
    <t>2.124,81 C</t>
  </si>
  <si>
    <t>2.124,81 D</t>
  </si>
  <si>
    <t>5.3.01.01.17</t>
  </si>
  <si>
    <t>INTERESES SOBRE PRESTAMOS GS - WARRANT</t>
  </si>
  <si>
    <t>137.907,48 C</t>
  </si>
  <si>
    <t>137.907,48 D</t>
  </si>
  <si>
    <t>5.3.01.02</t>
  </si>
  <si>
    <t>GASTOS FINANCIACION BURSATIL</t>
  </si>
  <si>
    <t>155.167,87 C</t>
  </si>
  <si>
    <t>155.167,87 D</t>
  </si>
  <si>
    <t>5.3.01.02.01</t>
  </si>
  <si>
    <t>ARANCELES Y COMISIONES</t>
  </si>
  <si>
    <t>849,98 C</t>
  </si>
  <si>
    <t>849,98 D</t>
  </si>
  <si>
    <t>5.3.01.02.02</t>
  </si>
  <si>
    <t>GASTOS DE EMISION DEUDA BURSAT</t>
  </si>
  <si>
    <t>14.186,35 C</t>
  </si>
  <si>
    <t>14.186,35 D</t>
  </si>
  <si>
    <t>5.3.01.02.03</t>
  </si>
  <si>
    <t>INTERESES POR BONOS EMITIDOS</t>
  </si>
  <si>
    <t>140.131,54 C</t>
  </si>
  <si>
    <t>140.131,54 D</t>
  </si>
  <si>
    <t>5.4</t>
  </si>
  <si>
    <t>GASTOS DE COMERCIALIZACIÓN</t>
  </si>
  <si>
    <t>4.402.477,80 C</t>
  </si>
  <si>
    <t>4.402.477,80 D</t>
  </si>
  <si>
    <t>5.4.01</t>
  </si>
  <si>
    <t>GASTOS DE VENTAS</t>
  </si>
  <si>
    <t>5.4.01.01</t>
  </si>
  <si>
    <t>GASTOS DE EXPORTACION</t>
  </si>
  <si>
    <t>3.720.777,13 C</t>
  </si>
  <si>
    <t>3.720.777,13 D</t>
  </si>
  <si>
    <t>5.4.01.01.01</t>
  </si>
  <si>
    <t>GASTOS DE EXPORTACIONARROZ BLANCO TIPO 1</t>
  </si>
  <si>
    <t>9.304,17 C</t>
  </si>
  <si>
    <t>9.304,17 D</t>
  </si>
  <si>
    <t>5.4.01.01.02</t>
  </si>
  <si>
    <t>GASTOS DE EXPORTACIONARROZ BLANCO TIPO 2</t>
  </si>
  <si>
    <t>35.009,33 C</t>
  </si>
  <si>
    <t>35.009,33 D</t>
  </si>
  <si>
    <t>5.4.01.01.03</t>
  </si>
  <si>
    <t>GASTOS DE EXPORT-ARROZ BLANCO TIPO 3</t>
  </si>
  <si>
    <t>1.863,37 C</t>
  </si>
  <si>
    <t>1.863,37 D</t>
  </si>
  <si>
    <t>5.4.01.01.04</t>
  </si>
  <si>
    <t>GASTOS DE EXPORT-ARROZ CORTADO BLANCO</t>
  </si>
  <si>
    <t>10.168,32 C</t>
  </si>
  <si>
    <t>10.168,32 D</t>
  </si>
  <si>
    <t>5.4.01.01.05</t>
  </si>
  <si>
    <t>GAST DE EXPORT-ARROZ YESADO</t>
  </si>
  <si>
    <t>816,19 C</t>
  </si>
  <si>
    <t>816,19 D</t>
  </si>
  <si>
    <t>5.4.01.01.06</t>
  </si>
  <si>
    <t>GASTOS DE EXPORT-ARROZ QUIRERA</t>
  </si>
  <si>
    <t>206,27 C</t>
  </si>
  <si>
    <t>206,27 D</t>
  </si>
  <si>
    <t>5.4.01.01.07</t>
  </si>
  <si>
    <t>GASTOS DE EXPORT-AFRECHO ARROZ</t>
  </si>
  <si>
    <t>204,45 C</t>
  </si>
  <si>
    <t>204,45 D</t>
  </si>
  <si>
    <t>5.4.01.01.08</t>
  </si>
  <si>
    <t>GAST DE EXPOR- ARROZ ESBRAMADO</t>
  </si>
  <si>
    <t>36.697,41 C</t>
  </si>
  <si>
    <t>36.697,41 D</t>
  </si>
  <si>
    <t>5.4.01.01.09</t>
  </si>
  <si>
    <t>GAST DE EXPORT- ARROZ NATURAL</t>
  </si>
  <si>
    <t>5.4.01.01.10</t>
  </si>
  <si>
    <t>GASTOS DE EXP-FLETE INT-BLANCO TIPO 1</t>
  </si>
  <si>
    <t>155.050,00 C</t>
  </si>
  <si>
    <t>155.050,00 D</t>
  </si>
  <si>
    <t>5.4.01.01.11</t>
  </si>
  <si>
    <t>GASTOS EXP-FLETE INT-ARROZ BLANCO TIPO 2</t>
  </si>
  <si>
    <t>1.125.336,89 C</t>
  </si>
  <si>
    <t>1.125.336,89 D</t>
  </si>
  <si>
    <t>5.4.01.01.12</t>
  </si>
  <si>
    <t>GASTOS DE EXP-FLETE INT- BLANCO TIPO 3</t>
  </si>
  <si>
    <t>5.4.01.01.13</t>
  </si>
  <si>
    <t>GASTOS DE EXP-FLETE INT-CORTADO BLANCO</t>
  </si>
  <si>
    <t>5.4.01.01.14</t>
  </si>
  <si>
    <t>GASTOS DE EXP-FLETE INT YESADO</t>
  </si>
  <si>
    <t>5.4.01.01.15</t>
  </si>
  <si>
    <t>GAST EXP-  FLETE INT QUIRERA</t>
  </si>
  <si>
    <t>5.4.01.01.16</t>
  </si>
  <si>
    <t>GASTOS DE EXP-FLETE INT AFRECHO DE ARROZ</t>
  </si>
  <si>
    <t>5.4.01.01.17</t>
  </si>
  <si>
    <t>GASTOS DE EXP-FLETE INT-ARROZ ESBRAMADO</t>
  </si>
  <si>
    <t>1.021.008,02 C</t>
  </si>
  <si>
    <t>1.021.008,02 D</t>
  </si>
  <si>
    <t>5.4.01.01.18</t>
  </si>
  <si>
    <t>GASTOS DE EXP-FLETE INT-ARROZ EN CASCARA</t>
  </si>
  <si>
    <t>5.4.01.01.19</t>
  </si>
  <si>
    <t>GTOS DE SEGURO EXPORT-A. BLANCO TIPO 2</t>
  </si>
  <si>
    <t>5.4.01.01.20</t>
  </si>
  <si>
    <t>GASTOS EXP-MERMA TRASL ARROZ EN CASCARA</t>
  </si>
  <si>
    <t>5.4.01.01.21</t>
  </si>
  <si>
    <t>GASTOS EXPORT-MERMA DE TRAS A.BLANCO T 2</t>
  </si>
  <si>
    <t>5.4.01.01.22</t>
  </si>
  <si>
    <t>GASTOS DE EXPORT-ESBRAMADO 3RO PROPIO</t>
  </si>
  <si>
    <t>6.459,13 C</t>
  </si>
  <si>
    <t>6.459,13 D</t>
  </si>
  <si>
    <t>5.4.01.01.23</t>
  </si>
  <si>
    <t>GTOS DE EXPORT-A. BLANCO T2 3RO PROP</t>
  </si>
  <si>
    <t>48.275,99 C</t>
  </si>
  <si>
    <t>48.275,99 D</t>
  </si>
  <si>
    <t>5.4.01.01.24</t>
  </si>
  <si>
    <t>GTOS DE EXPORT-A. BLANCO T3 3RO PROP</t>
  </si>
  <si>
    <t>217,46 C</t>
  </si>
  <si>
    <t>217,46 D</t>
  </si>
  <si>
    <t>5.4.01.01.25</t>
  </si>
  <si>
    <t>GTOS DE EXPORT-A. BLANCO T1 3RO PROP</t>
  </si>
  <si>
    <t>349,69 D</t>
  </si>
  <si>
    <t>349,69 C</t>
  </si>
  <si>
    <t>5.4.01.01.26</t>
  </si>
  <si>
    <t>GTOS EXP-FLETE INT-ESBRAMADO 3RO PROPIO</t>
  </si>
  <si>
    <t>5.4.01.01.27</t>
  </si>
  <si>
    <t>GTOS DE EXP-FLETE INT-A. BLANCO T2 3RO</t>
  </si>
  <si>
    <t>921.473,54 C</t>
  </si>
  <si>
    <t>921.473,54 D</t>
  </si>
  <si>
    <t>5.4.01.01.28</t>
  </si>
  <si>
    <t>GTOS DE EXP - FLETE INT- A.BLANCO T3 3RO</t>
  </si>
  <si>
    <t>5.4.01.01.29</t>
  </si>
  <si>
    <t>GTOS DE EXP - FLETE INT- A.BLANCO T1 3RO</t>
  </si>
  <si>
    <t>52.920,00 C</t>
  </si>
  <si>
    <t>52.920,00 D</t>
  </si>
  <si>
    <t>5.4.01.01.30</t>
  </si>
  <si>
    <t>GASTOS DE EXPORT-CORTADO BLANCO TERC.</t>
  </si>
  <si>
    <t>3.610,66 C</t>
  </si>
  <si>
    <t>3.610,66 D</t>
  </si>
  <si>
    <t>5.4.01.01.31</t>
  </si>
  <si>
    <t>GTOS DE EXP-FLETE INT-CORT BLANCO 3RO P</t>
  </si>
  <si>
    <t>5.4.01.01.32</t>
  </si>
  <si>
    <t>GAST EXP-FUERA DE TIPO</t>
  </si>
  <si>
    <t>1.763,00 C</t>
  </si>
  <si>
    <t>1.763,00 D</t>
  </si>
  <si>
    <t>5.4.01.01.33</t>
  </si>
  <si>
    <t>GASTOS DE EXP -  FLETE INT YESADO 3RO PR</t>
  </si>
  <si>
    <t>1.124,10 C</t>
  </si>
  <si>
    <t>1.124,10 D</t>
  </si>
  <si>
    <t>5.4.01.01.34</t>
  </si>
  <si>
    <t>GASTOS DE EXPORTACION-YESADO 3RO PROPIO</t>
  </si>
  <si>
    <t>228,52 C</t>
  </si>
  <si>
    <t>228,52 D</t>
  </si>
  <si>
    <t>5.4.01.01.35</t>
  </si>
  <si>
    <t>GTOS DE EXP - FLETE INT A. FUERA DE TIPO</t>
  </si>
  <si>
    <t>5.4.01.01.36</t>
  </si>
  <si>
    <t>GTOS DE EXP - AFRECHO 3RO PROPIO</t>
  </si>
  <si>
    <t>5.4.01.02</t>
  </si>
  <si>
    <t>HONORARIOS A DESPACHANTES</t>
  </si>
  <si>
    <t>109.619,87 C</t>
  </si>
  <si>
    <t>109.619,87 D</t>
  </si>
  <si>
    <t>5.4.01.02.01</t>
  </si>
  <si>
    <t>HONORARIOS DESPACHANTE-BLANCO TIPO 1</t>
  </si>
  <si>
    <t>6.888,02 C</t>
  </si>
  <si>
    <t>6.888,02 D</t>
  </si>
  <si>
    <t>5.4.01.02.02</t>
  </si>
  <si>
    <t>HONORARIOS DESPACHANTE-BLANCO TIPO 2</t>
  </si>
  <si>
    <t>43.852,71 C</t>
  </si>
  <si>
    <t>43.852,71 D</t>
  </si>
  <si>
    <t>5.4.01.02.03</t>
  </si>
  <si>
    <t>HONORARIOS DESPACHANTE-BLANCO TIPO 3</t>
  </si>
  <si>
    <t>1.776,30 C</t>
  </si>
  <si>
    <t>1.776,30 D</t>
  </si>
  <si>
    <t>5.4.01.02.04</t>
  </si>
  <si>
    <t>HONORARIOS DESP-ARROZ CORTADO BLANCO</t>
  </si>
  <si>
    <t>6.124,03 C</t>
  </si>
  <si>
    <t>6.124,03 D</t>
  </si>
  <si>
    <t>5.4.01.02.05</t>
  </si>
  <si>
    <t>HON DESP- ARROZ YESADO</t>
  </si>
  <si>
    <t>879,94 C</t>
  </si>
  <si>
    <t>879,94 D</t>
  </si>
  <si>
    <t>5.4.01.02.06</t>
  </si>
  <si>
    <t>HON DESP- ARROZ QUIRERA</t>
  </si>
  <si>
    <t>359,54 C</t>
  </si>
  <si>
    <t>359,54 D</t>
  </si>
  <si>
    <t>5.4.01.02.07</t>
  </si>
  <si>
    <t>HON DESP- AFRECHO DE ARROZ</t>
  </si>
  <si>
    <t>223,62 C</t>
  </si>
  <si>
    <t>223,62 D</t>
  </si>
  <si>
    <t>5.4.01.02.08</t>
  </si>
  <si>
    <t>HONORARIOS DESPACHANTE-ARROZ ESBRAMADO</t>
  </si>
  <si>
    <t>20.262,18 C</t>
  </si>
  <si>
    <t>20.262,18 D</t>
  </si>
  <si>
    <t>5.4.01.02.09</t>
  </si>
  <si>
    <t>HONORARIOS DESPACHANTE-ARROZ CON CASCARA</t>
  </si>
  <si>
    <t>5.4.01.02.10</t>
  </si>
  <si>
    <t>HON DESPACHANTE-ESBRAMADO 3RO PROPIO</t>
  </si>
  <si>
    <t>1.406,01 C</t>
  </si>
  <si>
    <t>1.406,01 D</t>
  </si>
  <si>
    <t>5.4.01.02.11</t>
  </si>
  <si>
    <t>HON DESPACHANTE-A.BLANCO TIPO 2 3RO PRO</t>
  </si>
  <si>
    <t>22.948,49 C</t>
  </si>
  <si>
    <t>22.948,49 D</t>
  </si>
  <si>
    <t>5.4.01.02.12</t>
  </si>
  <si>
    <t>HON DESPACHANTE-A.BLANCO TIPO 3 3RO PRO</t>
  </si>
  <si>
    <t>5.4.01.02.13</t>
  </si>
  <si>
    <t>HON DESPACHANTE-A.BLANCO TIPO 1 3RO PRO</t>
  </si>
  <si>
    <t>670,81 C</t>
  </si>
  <si>
    <t>670,81 D</t>
  </si>
  <si>
    <t>5.4.01.02.14</t>
  </si>
  <si>
    <t>HON DESPACHANTE-CORTADO BLANCO 3RO PROP</t>
  </si>
  <si>
    <t>2.180,87 C</t>
  </si>
  <si>
    <t>2.180,87 D</t>
  </si>
  <si>
    <t>5.4.01.02.15</t>
  </si>
  <si>
    <t>HON DESP- FUERA DE TIPO</t>
  </si>
  <si>
    <t>1.501,32 C</t>
  </si>
  <si>
    <t>1.501,32 D</t>
  </si>
  <si>
    <t>5.4.01.02.16</t>
  </si>
  <si>
    <t>HON DESPACHANTE - YESADO 3RO PROPIO</t>
  </si>
  <si>
    <t>546,03 C</t>
  </si>
  <si>
    <t>546,03 D</t>
  </si>
  <si>
    <t>5.4.01.02.17</t>
  </si>
  <si>
    <t>HON DESPACHANTE- AFRECHO 3RO  PROPIO</t>
  </si>
  <si>
    <t>5.4.01.03</t>
  </si>
  <si>
    <t>5.4.01.03.01</t>
  </si>
  <si>
    <t>FLETES INTERNOS- ARROZ BL T1</t>
  </si>
  <si>
    <t>5.4.01.03.02</t>
  </si>
  <si>
    <t>FLETES INTERNOS- ARROZ BL T2</t>
  </si>
  <si>
    <t>5.4.01.03.03</t>
  </si>
  <si>
    <t>FLETES INTERNOS- ARROZ BL T3</t>
  </si>
  <si>
    <t>5.4.01.03.04</t>
  </si>
  <si>
    <t>FLETES INTERNOS- ARROZ CORT BL</t>
  </si>
  <si>
    <t>5.4.01.03.05</t>
  </si>
  <si>
    <t>FLETES INTERNOS- ARROZ YESADO</t>
  </si>
  <si>
    <t>5.4.01.03.06</t>
  </si>
  <si>
    <t>FLETES INTERNOS- ARROZ QUIRERA</t>
  </si>
  <si>
    <t>5.4.01.03.07</t>
  </si>
  <si>
    <t>FLETE INTERNO- ARROZ VERDE</t>
  </si>
  <si>
    <t>5.4.01.03.08</t>
  </si>
  <si>
    <t>FLETES INTERNOS- AFRECHOS</t>
  </si>
  <si>
    <t>5.4.01.03.09</t>
  </si>
  <si>
    <t>FLETE INTERNO - ARROZ P/ PROC.</t>
  </si>
  <si>
    <t>5.4.01.03.10</t>
  </si>
  <si>
    <t>FLETES INTERNOS-ARROZ ESBRAMAD</t>
  </si>
  <si>
    <t>5.4.01.03.11</t>
  </si>
  <si>
    <t>FLETES INTERNOS ARROZ CON CASCARA (SECO)</t>
  </si>
  <si>
    <t>5.4.01.03.12</t>
  </si>
  <si>
    <t>FLETES INTERNOS-BLANCO T1  3RO PROPIO</t>
  </si>
  <si>
    <t>5.4.01.03.13</t>
  </si>
  <si>
    <t>FLETES INTERNOS-BLANCO T2  3RO PROPIO</t>
  </si>
  <si>
    <t>5.4.01.04</t>
  </si>
  <si>
    <t>OTROS GASTOS COMERCIALIZACION</t>
  </si>
  <si>
    <t>572.080,80 C</t>
  </si>
  <si>
    <t>572.080,80 D</t>
  </si>
  <si>
    <t>5.4.01.04.01</t>
  </si>
  <si>
    <t>COMISIONES POR TRANSF DEL EXTERIOR/OTROS</t>
  </si>
  <si>
    <t>5.4.01.04.02</t>
  </si>
  <si>
    <t>47.293,53 C</t>
  </si>
  <si>
    <t>47.293,53 D</t>
  </si>
  <si>
    <t>5.4.01.04.03</t>
  </si>
  <si>
    <t>IVA COSTO</t>
  </si>
  <si>
    <t>177.033,85 C</t>
  </si>
  <si>
    <t>177.033,85 D</t>
  </si>
  <si>
    <t>5.4.01.04.04</t>
  </si>
  <si>
    <t>PROMOCION DE NEGOCIOS</t>
  </si>
  <si>
    <t>11.515,05 C</t>
  </si>
  <si>
    <t>11.515,05 D</t>
  </si>
  <si>
    <t>5.4.01.04.05</t>
  </si>
  <si>
    <t>COMISIONES PAGADAS POR VENTAS</t>
  </si>
  <si>
    <t>225.037,52 C</t>
  </si>
  <si>
    <t>225.037,52 D</t>
  </si>
  <si>
    <t>5.4.01.04.06</t>
  </si>
  <si>
    <t>CONSUMO INSUMOS DE PALLETS</t>
  </si>
  <si>
    <t>111.200,85 C</t>
  </si>
  <si>
    <t>111.200,85 D</t>
  </si>
  <si>
    <t>5.5</t>
  </si>
  <si>
    <t>AMORTIZACIONES</t>
  </si>
  <si>
    <t>87.288,24 C</t>
  </si>
  <si>
    <t>87.288,24 D</t>
  </si>
  <si>
    <t>5.5.01</t>
  </si>
  <si>
    <t>5.5.01.01</t>
  </si>
  <si>
    <t>5.5.01.01.01</t>
  </si>
  <si>
    <t>AMORTIZACION INTANGIBLES</t>
  </si>
  <si>
    <t>5.5.01.01.02</t>
  </si>
  <si>
    <t>Resultado por Conversión</t>
  </si>
  <si>
    <t>5.6</t>
  </si>
  <si>
    <t>GASTO DIFERENCIA CAMBIO</t>
  </si>
  <si>
    <t>517.854,88 C</t>
  </si>
  <si>
    <t>517.854,88 D</t>
  </si>
  <si>
    <t>5.6.01</t>
  </si>
  <si>
    <t>GASTOS DE DIFERENCIA DE CAMBIO</t>
  </si>
  <si>
    <t>5.6.01.01</t>
  </si>
  <si>
    <t>5.6.01.01.01</t>
  </si>
  <si>
    <t>DIFERENCIA DE CAMBIO</t>
  </si>
  <si>
    <t>5.7</t>
  </si>
  <si>
    <t>EGRESOS NO OPERATIVOS</t>
  </si>
  <si>
    <t>4.069.850,55 C</t>
  </si>
  <si>
    <t>4.069.850,55 D</t>
  </si>
  <si>
    <t>5.7.01</t>
  </si>
  <si>
    <t>2.272.178,53 C</t>
  </si>
  <si>
    <t>2.272.178,53 D</t>
  </si>
  <si>
    <t>5.7.01.01</t>
  </si>
  <si>
    <t>GASTOS NO OPERACIONALES</t>
  </si>
  <si>
    <t>5.7.01.01.01</t>
  </si>
  <si>
    <t>COSTO DE VENTA DE ACTIVO FIJO</t>
  </si>
  <si>
    <t>879,71 C</t>
  </si>
  <si>
    <t>879,71 D</t>
  </si>
  <si>
    <t>5.7.01.01.02</t>
  </si>
  <si>
    <t>PERDIDA VALUACION DE ACCIONES</t>
  </si>
  <si>
    <t>5.7.01.01.03</t>
  </si>
  <si>
    <t>PERDIDA PREVISIONES POR INCOBR</t>
  </si>
  <si>
    <t>10.332,00 C</t>
  </si>
  <si>
    <t>10.332,00 D</t>
  </si>
  <si>
    <t>5.7.01.01.04</t>
  </si>
  <si>
    <t>DESCUENTOS CONCEDIDOS</t>
  </si>
  <si>
    <t>5.7.01.01.05</t>
  </si>
  <si>
    <t>COSTO VENTA CREDITO TRIBUTARIO</t>
  </si>
  <si>
    <t>1.644.073,76 C</t>
  </si>
  <si>
    <t>1.644.073,76 D</t>
  </si>
  <si>
    <t>5.7.01.01.06</t>
  </si>
  <si>
    <t>PERDIDA DEL EJERCICIO</t>
  </si>
  <si>
    <t>5.7.01.01.07</t>
  </si>
  <si>
    <t>PERDIDA POR SINIES-ACTIVO FIJO</t>
  </si>
  <si>
    <t>402.129,71 C</t>
  </si>
  <si>
    <t>402.129,71 D</t>
  </si>
  <si>
    <t>5.7.01.01.08</t>
  </si>
  <si>
    <t>214.763,35 C</t>
  </si>
  <si>
    <t>214.763,35 D</t>
  </si>
  <si>
    <t>5.7.02</t>
  </si>
  <si>
    <t>COSTOS POR UNIDADES DE NEGOCIO</t>
  </si>
  <si>
    <t>1.771.676,49 C</t>
  </si>
  <si>
    <t>1.771.676,49 D</t>
  </si>
  <si>
    <t>5.7.02.01</t>
  </si>
  <si>
    <t>5.7.02.01.01</t>
  </si>
  <si>
    <t>EGRESOS SERVICIOS DE PROCESAM INDUSTRIAL</t>
  </si>
  <si>
    <t>5.7.02.01.02</t>
  </si>
  <si>
    <t>EGRESOS-CONSUMO INTERNO DE GANADO-ARROZ</t>
  </si>
  <si>
    <t>5.7.02.01.03</t>
  </si>
  <si>
    <t>SUB PRODUCTO P/ CONFINAMIENTO DE GANADO</t>
  </si>
  <si>
    <t>5.7.02.01.04</t>
  </si>
  <si>
    <t>EGRESO SERV INTERNO MOLIENDA</t>
  </si>
  <si>
    <t>5.7.02.01.05</t>
  </si>
  <si>
    <t>5.7.02.01.06</t>
  </si>
  <si>
    <t>5.7.03</t>
  </si>
  <si>
    <t>ADMINISTRACION DE FIDEICOMISO</t>
  </si>
  <si>
    <t>25.995,53 C</t>
  </si>
  <si>
    <t>25.995,53 D</t>
  </si>
  <si>
    <t>5.7.03.01</t>
  </si>
  <si>
    <t>5.7.03.01.01</t>
  </si>
  <si>
    <t>GASTOS LEGALES FIDEICOMISO</t>
  </si>
  <si>
    <t>5.7.03.01.02</t>
  </si>
  <si>
    <t>HON. PROFESIONALES FIDEICOMISO</t>
  </si>
  <si>
    <t>15.887,86 C</t>
  </si>
  <si>
    <t>15.887,86 D</t>
  </si>
  <si>
    <t>5.7.03.01.03</t>
  </si>
  <si>
    <t>GAST ADM FIDEICOMISO</t>
  </si>
  <si>
    <t>10.107,67 C</t>
  </si>
  <si>
    <t>10.107,67 D</t>
  </si>
  <si>
    <t>5.8</t>
  </si>
  <si>
    <t>RESULTADOS ANTES DEL IMPUESTO</t>
  </si>
  <si>
    <t>1.033.402,50 D</t>
  </si>
  <si>
    <t>1.033.402,50 C</t>
  </si>
  <si>
    <t>5.8.01</t>
  </si>
  <si>
    <t>5.8.01.01</t>
  </si>
  <si>
    <t>IMPUESTOS NO DEDUCIBLES</t>
  </si>
  <si>
    <t>5.8.01.01.01</t>
  </si>
  <si>
    <t>IMPUESTO A LA RENTA DEL EJERC</t>
  </si>
  <si>
    <t>94.705,09 D</t>
  </si>
  <si>
    <t>5.8.01.01.02</t>
  </si>
  <si>
    <t>RETENCION RENTA POR ABSORCION</t>
  </si>
  <si>
    <t>54.962,25 C</t>
  </si>
  <si>
    <t>54.962,25 D</t>
  </si>
  <si>
    <t>5.8.01.01.03</t>
  </si>
  <si>
    <t>CRED FISCAL IVA NO VALIDO PARA RECUPERO</t>
  </si>
  <si>
    <t>997,90 C</t>
  </si>
  <si>
    <t>997,90 D</t>
  </si>
  <si>
    <t>5.8.01.01.04</t>
  </si>
  <si>
    <t>1.230.633,82 D</t>
  </si>
  <si>
    <t>1.230.633,82 C</t>
  </si>
  <si>
    <t>5.8.01.01.05</t>
  </si>
  <si>
    <t>CREDITOS FISCALES RECHAZADOS</t>
  </si>
  <si>
    <t>20.470,76 C</t>
  </si>
  <si>
    <t>20.470,76 D</t>
  </si>
  <si>
    <t>5.8.01.01.06</t>
  </si>
  <si>
    <t>RETENCION IVA POR ABSORCION</t>
  </si>
  <si>
    <t>28,86 C</t>
  </si>
  <si>
    <t>28,86 D</t>
  </si>
  <si>
    <t>5.8.01.01.07</t>
  </si>
  <si>
    <t>HONORARIOS % RECUPERO DE CREDITO</t>
  </si>
  <si>
    <t>5.8.01.01.08</t>
  </si>
  <si>
    <t>INTERESES FACIL DE PAGO IRE-RG</t>
  </si>
  <si>
    <t>26.066,46 C</t>
  </si>
  <si>
    <t>26.066,46 D</t>
  </si>
  <si>
    <t>Codigo sin puntos</t>
  </si>
  <si>
    <t>Cond Normal</t>
  </si>
  <si>
    <t>Lista del browse</t>
  </si>
  <si>
    <t>Cod Cuenta</t>
  </si>
  <si>
    <t>Desc Moned 1</t>
  </si>
  <si>
    <t>Clase Cuenta</t>
  </si>
  <si>
    <t>+Acept Item?</t>
  </si>
  <si>
    <t>+Acepta CC ?</t>
  </si>
  <si>
    <t>Grupo</t>
  </si>
  <si>
    <t>+CC Oblig. ?</t>
  </si>
  <si>
    <t>+Item Obl. ?</t>
  </si>
  <si>
    <t>Sintetica</t>
  </si>
  <si>
    <t>Deudora</t>
  </si>
  <si>
    <t>Si</t>
  </si>
  <si>
    <t>No</t>
  </si>
  <si>
    <t>11</t>
  </si>
  <si>
    <t>1101</t>
  </si>
  <si>
    <t>110101</t>
  </si>
  <si>
    <t>11010101</t>
  </si>
  <si>
    <t>Analitica</t>
  </si>
  <si>
    <t>11010102</t>
  </si>
  <si>
    <t>11010103</t>
  </si>
  <si>
    <t>11010104</t>
  </si>
  <si>
    <t>11010105</t>
  </si>
  <si>
    <t>110102</t>
  </si>
  <si>
    <t>11010201</t>
  </si>
  <si>
    <t>11010202</t>
  </si>
  <si>
    <t>11010203</t>
  </si>
  <si>
    <t>11010204</t>
  </si>
  <si>
    <t>110103</t>
  </si>
  <si>
    <t>11010301</t>
  </si>
  <si>
    <t>1101030101</t>
  </si>
  <si>
    <t>1101030102</t>
  </si>
  <si>
    <t>1101030103</t>
  </si>
  <si>
    <t>1101030104</t>
  </si>
  <si>
    <t>1101030105</t>
  </si>
  <si>
    <t>1101030106</t>
  </si>
  <si>
    <t>1101030107</t>
  </si>
  <si>
    <t>1101030108</t>
  </si>
  <si>
    <t>1101030109</t>
  </si>
  <si>
    <t>1101030110</t>
  </si>
  <si>
    <t>11010302</t>
  </si>
  <si>
    <t>1101030201</t>
  </si>
  <si>
    <t>1101030202</t>
  </si>
  <si>
    <t>1101030203</t>
  </si>
  <si>
    <t>1101030204</t>
  </si>
  <si>
    <t>1101030205</t>
  </si>
  <si>
    <t>1101030206</t>
  </si>
  <si>
    <t>1101030207</t>
  </si>
  <si>
    <t>1101030208</t>
  </si>
  <si>
    <t>1101030209</t>
  </si>
  <si>
    <t>1101030210</t>
  </si>
  <si>
    <t>1101030211</t>
  </si>
  <si>
    <t>1102</t>
  </si>
  <si>
    <t>110201</t>
  </si>
  <si>
    <t>11020101</t>
  </si>
  <si>
    <t>11020102</t>
  </si>
  <si>
    <t>1103</t>
  </si>
  <si>
    <t>110301</t>
  </si>
  <si>
    <t>11030101</t>
  </si>
  <si>
    <t>1103010101</t>
  </si>
  <si>
    <t>1103010102</t>
  </si>
  <si>
    <t>1103010103</t>
  </si>
  <si>
    <t>1103010104</t>
  </si>
  <si>
    <t>1103010105</t>
  </si>
  <si>
    <t>1103010107</t>
  </si>
  <si>
    <t>11030102</t>
  </si>
  <si>
    <t>1103010201</t>
  </si>
  <si>
    <t>1103010202</t>
  </si>
  <si>
    <t>1103010203</t>
  </si>
  <si>
    <t>1103010204</t>
  </si>
  <si>
    <t>11030103</t>
  </si>
  <si>
    <t>1103010301</t>
  </si>
  <si>
    <t>110302</t>
  </si>
  <si>
    <t>11030201</t>
  </si>
  <si>
    <t>110303</t>
  </si>
  <si>
    <t>11030301</t>
  </si>
  <si>
    <t>11030302</t>
  </si>
  <si>
    <t>11030303</t>
  </si>
  <si>
    <t>Acreedora</t>
  </si>
  <si>
    <t>11030304</t>
  </si>
  <si>
    <t>11030305</t>
  </si>
  <si>
    <t>11030306</t>
  </si>
  <si>
    <t>11030307</t>
  </si>
  <si>
    <t>11030308</t>
  </si>
  <si>
    <t>11030309</t>
  </si>
  <si>
    <t>110304</t>
  </si>
  <si>
    <t>11030401</t>
  </si>
  <si>
    <t>1103040101</t>
  </si>
  <si>
    <t>1103040102</t>
  </si>
  <si>
    <t>1103040103</t>
  </si>
  <si>
    <t>1103040104</t>
  </si>
  <si>
    <t>1103040105</t>
  </si>
  <si>
    <t>11030402</t>
  </si>
  <si>
    <t>1103040201</t>
  </si>
  <si>
    <t>110305</t>
  </si>
  <si>
    <t>11030501</t>
  </si>
  <si>
    <t>11030502</t>
  </si>
  <si>
    <t>11030503</t>
  </si>
  <si>
    <t>11030504</t>
  </si>
  <si>
    <t>11030505</t>
  </si>
  <si>
    <t>11030506</t>
  </si>
  <si>
    <t>11030507</t>
  </si>
  <si>
    <t>110306</t>
  </si>
  <si>
    <t>11030601</t>
  </si>
  <si>
    <t>1103060101</t>
  </si>
  <si>
    <t>1103060102</t>
  </si>
  <si>
    <t>1103060103</t>
  </si>
  <si>
    <t>1103060104</t>
  </si>
  <si>
    <t>11030602</t>
  </si>
  <si>
    <t>1103060201</t>
  </si>
  <si>
    <t>1104</t>
  </si>
  <si>
    <t>110401</t>
  </si>
  <si>
    <t>MERCADERÍAS</t>
  </si>
  <si>
    <t>110402</t>
  </si>
  <si>
    <t>MERCADERÍAS REGÍMENES ESPECIALES</t>
  </si>
  <si>
    <t>110403</t>
  </si>
  <si>
    <t>11040301</t>
  </si>
  <si>
    <t>1104030101</t>
  </si>
  <si>
    <t>1104030102</t>
  </si>
  <si>
    <t>1104030103</t>
  </si>
  <si>
    <t>1104030104</t>
  </si>
  <si>
    <t>1104030105</t>
  </si>
  <si>
    <t>1104030106</t>
  </si>
  <si>
    <t>1104030107</t>
  </si>
  <si>
    <t>1104030108</t>
  </si>
  <si>
    <t>1104030109</t>
  </si>
  <si>
    <t>1104030110</t>
  </si>
  <si>
    <t>1104030111</t>
  </si>
  <si>
    <t>1104030112</t>
  </si>
  <si>
    <t>1104030113</t>
  </si>
  <si>
    <t>1104030114</t>
  </si>
  <si>
    <t>1104030115</t>
  </si>
  <si>
    <t>1104030116</t>
  </si>
  <si>
    <t>1104030117</t>
  </si>
  <si>
    <t>1104030118</t>
  </si>
  <si>
    <t>1104030119</t>
  </si>
  <si>
    <t>1104030120</t>
  </si>
  <si>
    <t>11040302</t>
  </si>
  <si>
    <t>1104030201</t>
  </si>
  <si>
    <t>1104030202</t>
  </si>
  <si>
    <t>1104030203</t>
  </si>
  <si>
    <t>1104030204</t>
  </si>
  <si>
    <t>1104030205</t>
  </si>
  <si>
    <t>1104030206</t>
  </si>
  <si>
    <t>1104030207</t>
  </si>
  <si>
    <t>1104030208</t>
  </si>
  <si>
    <t>1104030209</t>
  </si>
  <si>
    <t>1104030210</t>
  </si>
  <si>
    <t>1104030211</t>
  </si>
  <si>
    <t>1104030212</t>
  </si>
  <si>
    <t>1104030213</t>
  </si>
  <si>
    <t>1104030214</t>
  </si>
  <si>
    <t>1104030215</t>
  </si>
  <si>
    <t>1104030216</t>
  </si>
  <si>
    <t>1104030217</t>
  </si>
  <si>
    <t>1104030218</t>
  </si>
  <si>
    <t>1104030219</t>
  </si>
  <si>
    <t>1104030220</t>
  </si>
  <si>
    <t>1104030221</t>
  </si>
  <si>
    <t>1104030222</t>
  </si>
  <si>
    <t>1104030223</t>
  </si>
  <si>
    <t>110404</t>
  </si>
  <si>
    <t>11040401</t>
  </si>
  <si>
    <t>110405</t>
  </si>
  <si>
    <t>11040501</t>
  </si>
  <si>
    <t>1104050101</t>
  </si>
  <si>
    <t>1104050102</t>
  </si>
  <si>
    <t>1104050103</t>
  </si>
  <si>
    <t>1104050104</t>
  </si>
  <si>
    <t>1104050106</t>
  </si>
  <si>
    <t>1104050107</t>
  </si>
  <si>
    <t>11040502</t>
  </si>
  <si>
    <t>1104050201</t>
  </si>
  <si>
    <t>1104050202</t>
  </si>
  <si>
    <t>1104050203</t>
  </si>
  <si>
    <t>1104050204</t>
  </si>
  <si>
    <t>1104050205</t>
  </si>
  <si>
    <t>1104050206</t>
  </si>
  <si>
    <t>1104050207</t>
  </si>
  <si>
    <t>1104050208</t>
  </si>
  <si>
    <t>1104050209</t>
  </si>
  <si>
    <t>1104050210</t>
  </si>
  <si>
    <t>1104050211</t>
  </si>
  <si>
    <t>11040503</t>
  </si>
  <si>
    <t>1104050301</t>
  </si>
  <si>
    <t>110406</t>
  </si>
  <si>
    <t>11040601</t>
  </si>
  <si>
    <t>11040602</t>
  </si>
  <si>
    <t>110407</t>
  </si>
  <si>
    <t>PRODUCTOS FORESTALES</t>
  </si>
  <si>
    <t>110408</t>
  </si>
  <si>
    <t>11040801</t>
  </si>
  <si>
    <t>1104080101</t>
  </si>
  <si>
    <t>1104080102</t>
  </si>
  <si>
    <t>1104080103</t>
  </si>
  <si>
    <t>1104080104</t>
  </si>
  <si>
    <t>1104080105</t>
  </si>
  <si>
    <t>1104080106</t>
  </si>
  <si>
    <t>1104080107</t>
  </si>
  <si>
    <t>11040802</t>
  </si>
  <si>
    <t>1104080201</t>
  </si>
  <si>
    <t>1104080202</t>
  </si>
  <si>
    <t>1104080203</t>
  </si>
  <si>
    <t>11040803</t>
  </si>
  <si>
    <t>1104080301</t>
  </si>
  <si>
    <t>11040804</t>
  </si>
  <si>
    <t>1104080401</t>
  </si>
  <si>
    <t>1104080402</t>
  </si>
  <si>
    <t>1104080403</t>
  </si>
  <si>
    <t>110409</t>
  </si>
  <si>
    <t>ACTIVOS BIOLÓGICOS EN DESARROLLO</t>
  </si>
  <si>
    <t>110410</t>
  </si>
  <si>
    <t>11041001</t>
  </si>
  <si>
    <t>1105</t>
  </si>
  <si>
    <t>110501</t>
  </si>
  <si>
    <t>ALQUILERES PAGADOS POR ADELANTADO</t>
  </si>
  <si>
    <t>110502</t>
  </si>
  <si>
    <t>11050201</t>
  </si>
  <si>
    <t>1105020101</t>
  </si>
  <si>
    <t>11050202</t>
  </si>
  <si>
    <t>1105020201</t>
  </si>
  <si>
    <t>110503</t>
  </si>
  <si>
    <t>11050301</t>
  </si>
  <si>
    <t>1105030101</t>
  </si>
  <si>
    <t>1105030102</t>
  </si>
  <si>
    <t>1105030104</t>
  </si>
  <si>
    <t>1105030105</t>
  </si>
  <si>
    <t>1105030106</t>
  </si>
  <si>
    <t>1105030107</t>
  </si>
  <si>
    <t>11050302</t>
  </si>
  <si>
    <t>1105030201</t>
  </si>
  <si>
    <t>1105030202</t>
  </si>
  <si>
    <t>1105030203</t>
  </si>
  <si>
    <t>1105030204</t>
  </si>
  <si>
    <t>1105030205</t>
  </si>
  <si>
    <t>1105030206</t>
  </si>
  <si>
    <t>1105030207</t>
  </si>
  <si>
    <t>1105030208</t>
  </si>
  <si>
    <t>1105030210</t>
  </si>
  <si>
    <t>1106</t>
  </si>
  <si>
    <t>110601</t>
  </si>
  <si>
    <t>11060101</t>
  </si>
  <si>
    <t>12</t>
  </si>
  <si>
    <t>1201</t>
  </si>
  <si>
    <t>120101</t>
  </si>
  <si>
    <t>12010101</t>
  </si>
  <si>
    <t>1201010101</t>
  </si>
  <si>
    <t>1201010102</t>
  </si>
  <si>
    <t>12010102</t>
  </si>
  <si>
    <t>1201010201</t>
  </si>
  <si>
    <t>12010103</t>
  </si>
  <si>
    <t>1201010301</t>
  </si>
  <si>
    <t>1201010302</t>
  </si>
  <si>
    <t>120102</t>
  </si>
  <si>
    <t>12010201</t>
  </si>
  <si>
    <t>12010202</t>
  </si>
  <si>
    <t>12010203</t>
  </si>
  <si>
    <t>120103</t>
  </si>
  <si>
    <t>12010301</t>
  </si>
  <si>
    <t>12010302</t>
  </si>
  <si>
    <t>12010303</t>
  </si>
  <si>
    <t>120104</t>
  </si>
  <si>
    <t>12010401</t>
  </si>
  <si>
    <t>12010402</t>
  </si>
  <si>
    <t>12010403</t>
  </si>
  <si>
    <t>12010404</t>
  </si>
  <si>
    <t>120105</t>
  </si>
  <si>
    <t>DEUD. EN GESTIÓN DE COBRO-MOROSOS O SIM.</t>
  </si>
  <si>
    <t>120106</t>
  </si>
  <si>
    <t>12010601</t>
  </si>
  <si>
    <t>12010602</t>
  </si>
  <si>
    <t>12010603</t>
  </si>
  <si>
    <t>1202</t>
  </si>
  <si>
    <t>120201</t>
  </si>
  <si>
    <t>12020101</t>
  </si>
  <si>
    <t>1202010101</t>
  </si>
  <si>
    <t>1202010102</t>
  </si>
  <si>
    <t>12020102</t>
  </si>
  <si>
    <t>1202010201</t>
  </si>
  <si>
    <t>1202010202</t>
  </si>
  <si>
    <t>1202010203</t>
  </si>
  <si>
    <t>1202010204</t>
  </si>
  <si>
    <t>1202010205</t>
  </si>
  <si>
    <t>1202010206</t>
  </si>
  <si>
    <t>1202010299</t>
  </si>
  <si>
    <t>1203</t>
  </si>
  <si>
    <t>120301</t>
  </si>
  <si>
    <t>120302</t>
  </si>
  <si>
    <t>12030201</t>
  </si>
  <si>
    <t>1203020101</t>
  </si>
  <si>
    <t>1203020102</t>
  </si>
  <si>
    <t>1204</t>
  </si>
  <si>
    <t>120401</t>
  </si>
  <si>
    <t>12040101</t>
  </si>
  <si>
    <t>12040102</t>
  </si>
  <si>
    <t>120402</t>
  </si>
  <si>
    <t>12040201</t>
  </si>
  <si>
    <t>12040202</t>
  </si>
  <si>
    <t>120403</t>
  </si>
  <si>
    <t>12040301</t>
  </si>
  <si>
    <t>12040302</t>
  </si>
  <si>
    <t>120404</t>
  </si>
  <si>
    <t>12040401</t>
  </si>
  <si>
    <t>12040402</t>
  </si>
  <si>
    <t>120405</t>
  </si>
  <si>
    <t>12040501</t>
  </si>
  <si>
    <t>12040502</t>
  </si>
  <si>
    <t>120406</t>
  </si>
  <si>
    <t>12040601</t>
  </si>
  <si>
    <t>12040602</t>
  </si>
  <si>
    <t>120407</t>
  </si>
  <si>
    <t>12040701</t>
  </si>
  <si>
    <t>12040702</t>
  </si>
  <si>
    <t>120408</t>
  </si>
  <si>
    <t>12040801</t>
  </si>
  <si>
    <t>12040802</t>
  </si>
  <si>
    <t>120409</t>
  </si>
  <si>
    <t>12040901</t>
  </si>
  <si>
    <t>12040902</t>
  </si>
  <si>
    <t>120410</t>
  </si>
  <si>
    <t>12041001</t>
  </si>
  <si>
    <t>12041002</t>
  </si>
  <si>
    <t>120411</t>
  </si>
  <si>
    <t>12041101</t>
  </si>
  <si>
    <t>12041102</t>
  </si>
  <si>
    <t>120412</t>
  </si>
  <si>
    <t>12041201</t>
  </si>
  <si>
    <t>12041202</t>
  </si>
  <si>
    <t>120413</t>
  </si>
  <si>
    <t>12041301</t>
  </si>
  <si>
    <t>12041302</t>
  </si>
  <si>
    <t>120414</t>
  </si>
  <si>
    <t>12041401</t>
  </si>
  <si>
    <t>12041402</t>
  </si>
  <si>
    <t>120415</t>
  </si>
  <si>
    <t>12041501</t>
  </si>
  <si>
    <t>12041502</t>
  </si>
  <si>
    <t>120416</t>
  </si>
  <si>
    <t>12041601</t>
  </si>
  <si>
    <t>12041602</t>
  </si>
  <si>
    <t>120417</t>
  </si>
  <si>
    <t>12041701</t>
  </si>
  <si>
    <t>12041702</t>
  </si>
  <si>
    <t>120418</t>
  </si>
  <si>
    <t>12041801</t>
  </si>
  <si>
    <t>1205</t>
  </si>
  <si>
    <t>120501</t>
  </si>
  <si>
    <t>12050101</t>
  </si>
  <si>
    <t>1205010101</t>
  </si>
  <si>
    <t>1205010102</t>
  </si>
  <si>
    <t>1205010103</t>
  </si>
  <si>
    <t>1205010104</t>
  </si>
  <si>
    <t>12050102</t>
  </si>
  <si>
    <t>1205010201</t>
  </si>
  <si>
    <t>1205010202</t>
  </si>
  <si>
    <t>1205010203</t>
  </si>
  <si>
    <t>1205010204</t>
  </si>
  <si>
    <t>1206</t>
  </si>
  <si>
    <t>120601</t>
  </si>
  <si>
    <t>12060101</t>
  </si>
  <si>
    <t>12060102</t>
  </si>
  <si>
    <t>12060103</t>
  </si>
  <si>
    <t>12060104</t>
  </si>
  <si>
    <t>12060105</t>
  </si>
  <si>
    <t>120602</t>
  </si>
  <si>
    <t>12060201</t>
  </si>
  <si>
    <t>12060202</t>
  </si>
  <si>
    <t>12060203</t>
  </si>
  <si>
    <t>1207</t>
  </si>
  <si>
    <t>120701</t>
  </si>
  <si>
    <t>12070101</t>
  </si>
  <si>
    <t>12070102</t>
  </si>
  <si>
    <t>21</t>
  </si>
  <si>
    <t>2101</t>
  </si>
  <si>
    <t>210101</t>
  </si>
  <si>
    <t>21010101</t>
  </si>
  <si>
    <t>21010102</t>
  </si>
  <si>
    <t>21010103</t>
  </si>
  <si>
    <t>21010104</t>
  </si>
  <si>
    <t>21010105</t>
  </si>
  <si>
    <t>21010106</t>
  </si>
  <si>
    <t>21010107</t>
  </si>
  <si>
    <t>21010108</t>
  </si>
  <si>
    <t>21010109</t>
  </si>
  <si>
    <t>21010110</t>
  </si>
  <si>
    <t>21010111</t>
  </si>
  <si>
    <t>21010112</t>
  </si>
  <si>
    <t>21010113</t>
  </si>
  <si>
    <t>210102</t>
  </si>
  <si>
    <t>21010201</t>
  </si>
  <si>
    <t>210103</t>
  </si>
  <si>
    <t>21010301</t>
  </si>
  <si>
    <t>21010302</t>
  </si>
  <si>
    <t>21010303</t>
  </si>
  <si>
    <t>210104</t>
  </si>
  <si>
    <t>21010401</t>
  </si>
  <si>
    <t>21010402</t>
  </si>
  <si>
    <t>21010403</t>
  </si>
  <si>
    <t>21010404</t>
  </si>
  <si>
    <t>21010405</t>
  </si>
  <si>
    <t>21010406</t>
  </si>
  <si>
    <t>21010407</t>
  </si>
  <si>
    <t>21010408</t>
  </si>
  <si>
    <t>21010409</t>
  </si>
  <si>
    <t>21010410</t>
  </si>
  <si>
    <t>2102</t>
  </si>
  <si>
    <t>210201</t>
  </si>
  <si>
    <t>21020101</t>
  </si>
  <si>
    <t>2102010101</t>
  </si>
  <si>
    <t>2102010102</t>
  </si>
  <si>
    <t>2102010103</t>
  </si>
  <si>
    <t>2102010104</t>
  </si>
  <si>
    <t>2102010105</t>
  </si>
  <si>
    <t>21020102</t>
  </si>
  <si>
    <t>2102010201</t>
  </si>
  <si>
    <t>2102010202</t>
  </si>
  <si>
    <t>2102010203</t>
  </si>
  <si>
    <t>2102010204</t>
  </si>
  <si>
    <t>2102010205</t>
  </si>
  <si>
    <t>2102010206</t>
  </si>
  <si>
    <t>2102010298</t>
  </si>
  <si>
    <t>2102010299</t>
  </si>
  <si>
    <t>21020103</t>
  </si>
  <si>
    <t>2102010301</t>
  </si>
  <si>
    <t>2102010302</t>
  </si>
  <si>
    <t>2102010303</t>
  </si>
  <si>
    <t>2102010304</t>
  </si>
  <si>
    <t>21020105</t>
  </si>
  <si>
    <t>2102010501</t>
  </si>
  <si>
    <t>2102010502</t>
  </si>
  <si>
    <t>21020106</t>
  </si>
  <si>
    <t>2102010601</t>
  </si>
  <si>
    <t>2102010602</t>
  </si>
  <si>
    <t>2102010603</t>
  </si>
  <si>
    <t>21020107</t>
  </si>
  <si>
    <t>2102010701</t>
  </si>
  <si>
    <t>2102010702</t>
  </si>
  <si>
    <t>2102010703</t>
  </si>
  <si>
    <t>2102010704</t>
  </si>
  <si>
    <t>2102010705</t>
  </si>
  <si>
    <t>2102010706</t>
  </si>
  <si>
    <t>210202</t>
  </si>
  <si>
    <t>21020201</t>
  </si>
  <si>
    <t>21020202</t>
  </si>
  <si>
    <t>210203</t>
  </si>
  <si>
    <t>21020301</t>
  </si>
  <si>
    <t>21020302</t>
  </si>
  <si>
    <t>21020303</t>
  </si>
  <si>
    <t>21020304</t>
  </si>
  <si>
    <t>21020305</t>
  </si>
  <si>
    <t>21020306</t>
  </si>
  <si>
    <t>2103</t>
  </si>
  <si>
    <t>210301</t>
  </si>
  <si>
    <t>21030101</t>
  </si>
  <si>
    <t>2103010101</t>
  </si>
  <si>
    <t>2103010102</t>
  </si>
  <si>
    <t>2103010103</t>
  </si>
  <si>
    <t>2103010104</t>
  </si>
  <si>
    <t>21030102</t>
  </si>
  <si>
    <t>2103010201</t>
  </si>
  <si>
    <t>2103010202</t>
  </si>
  <si>
    <t>21030103</t>
  </si>
  <si>
    <t>2103010301</t>
  </si>
  <si>
    <t>2103010302</t>
  </si>
  <si>
    <t>210302</t>
  </si>
  <si>
    <t>21030201</t>
  </si>
  <si>
    <t>21030202</t>
  </si>
  <si>
    <t>21030203</t>
  </si>
  <si>
    <t>21030204</t>
  </si>
  <si>
    <t>2104</t>
  </si>
  <si>
    <t>PROVISIONES</t>
  </si>
  <si>
    <t>210401</t>
  </si>
  <si>
    <t>OBLIGACIONES POR GARANTÍAS OTORGADAS</t>
  </si>
  <si>
    <t>210402</t>
  </si>
  <si>
    <t>OBLIGACIONES LEGALES POR LITIGIOS</t>
  </si>
  <si>
    <t>210403</t>
  </si>
  <si>
    <t>PROVISIÓN PARA BENEFICIOS A EMPLEADOS</t>
  </si>
  <si>
    <t>2105</t>
  </si>
  <si>
    <t>210501</t>
  </si>
  <si>
    <t>21050101</t>
  </si>
  <si>
    <t>21050102</t>
  </si>
  <si>
    <t>21050103</t>
  </si>
  <si>
    <t>21050104</t>
  </si>
  <si>
    <t>21050105</t>
  </si>
  <si>
    <t>22</t>
  </si>
  <si>
    <t>2201</t>
  </si>
  <si>
    <t>220101</t>
  </si>
  <si>
    <t>22010101</t>
  </si>
  <si>
    <t>22010102</t>
  </si>
  <si>
    <t>22010103</t>
  </si>
  <si>
    <t>22010104</t>
  </si>
  <si>
    <t>22010105</t>
  </si>
  <si>
    <t>22010106</t>
  </si>
  <si>
    <t>220102</t>
  </si>
  <si>
    <t>22010201</t>
  </si>
  <si>
    <t>220103</t>
  </si>
  <si>
    <t>22010301</t>
  </si>
  <si>
    <t>22010302</t>
  </si>
  <si>
    <t>220104</t>
  </si>
  <si>
    <t>22010401</t>
  </si>
  <si>
    <t>2202</t>
  </si>
  <si>
    <t>220201</t>
  </si>
  <si>
    <t>22020101</t>
  </si>
  <si>
    <t>2202010101</t>
  </si>
  <si>
    <t>2202010102</t>
  </si>
  <si>
    <t>2202010103</t>
  </si>
  <si>
    <t>2202010104</t>
  </si>
  <si>
    <t>2202010105</t>
  </si>
  <si>
    <t>2202010106</t>
  </si>
  <si>
    <t>22020102</t>
  </si>
  <si>
    <t>2202010201</t>
  </si>
  <si>
    <t>2202010202</t>
  </si>
  <si>
    <t>2202010203</t>
  </si>
  <si>
    <t>22020103</t>
  </si>
  <si>
    <t>2202010301</t>
  </si>
  <si>
    <t>2202010302</t>
  </si>
  <si>
    <t>2202010303</t>
  </si>
  <si>
    <t>22020104</t>
  </si>
  <si>
    <t>220202</t>
  </si>
  <si>
    <t>220203</t>
  </si>
  <si>
    <t>22020301</t>
  </si>
  <si>
    <t>22020302</t>
  </si>
  <si>
    <t>22020303</t>
  </si>
  <si>
    <t>2203</t>
  </si>
  <si>
    <t>220301</t>
  </si>
  <si>
    <t>22030101</t>
  </si>
  <si>
    <t>22030102</t>
  </si>
  <si>
    <t>22030103</t>
  </si>
  <si>
    <t>220302</t>
  </si>
  <si>
    <t>22030201</t>
  </si>
  <si>
    <t>31</t>
  </si>
  <si>
    <t>3101</t>
  </si>
  <si>
    <t>310101</t>
  </si>
  <si>
    <t>31010101</t>
  </si>
  <si>
    <t>31010102</t>
  </si>
  <si>
    <t>31010103</t>
  </si>
  <si>
    <t>31010104</t>
  </si>
  <si>
    <t>32</t>
  </si>
  <si>
    <t>3201</t>
  </si>
  <si>
    <t>320101</t>
  </si>
  <si>
    <t>32010101</t>
  </si>
  <si>
    <t>3202</t>
  </si>
  <si>
    <t>320201</t>
  </si>
  <si>
    <t>32020101</t>
  </si>
  <si>
    <t>3203</t>
  </si>
  <si>
    <t>320301</t>
  </si>
  <si>
    <t>32030101</t>
  </si>
  <si>
    <t>32030102</t>
  </si>
  <si>
    <t>32030103</t>
  </si>
  <si>
    <t>33</t>
  </si>
  <si>
    <t>3301</t>
  </si>
  <si>
    <t>330101</t>
  </si>
  <si>
    <t>33010101</t>
  </si>
  <si>
    <t>33010102</t>
  </si>
  <si>
    <t>33010103</t>
  </si>
  <si>
    <t>33010104</t>
  </si>
  <si>
    <t>33010105</t>
  </si>
  <si>
    <t>33010106</t>
  </si>
  <si>
    <t>33010107</t>
  </si>
  <si>
    <t>33010108</t>
  </si>
  <si>
    <t>33010109</t>
  </si>
  <si>
    <t>33010110</t>
  </si>
  <si>
    <t>3302</t>
  </si>
  <si>
    <t>330201</t>
  </si>
  <si>
    <t>33020101</t>
  </si>
  <si>
    <t>3303</t>
  </si>
  <si>
    <t>330301</t>
  </si>
  <si>
    <t>33030101</t>
  </si>
  <si>
    <t>33030102</t>
  </si>
  <si>
    <t>41</t>
  </si>
  <si>
    <t>4101</t>
  </si>
  <si>
    <t>410101</t>
  </si>
  <si>
    <t>41010101</t>
  </si>
  <si>
    <t>41010102</t>
  </si>
  <si>
    <t>41010103</t>
  </si>
  <si>
    <t>41010104</t>
  </si>
  <si>
    <t>41010105</t>
  </si>
  <si>
    <t>41010106</t>
  </si>
  <si>
    <t>41010107</t>
  </si>
  <si>
    <t>41010108</t>
  </si>
  <si>
    <t>41010109</t>
  </si>
  <si>
    <t>41010110</t>
  </si>
  <si>
    <t>41010111</t>
  </si>
  <si>
    <t>41010112</t>
  </si>
  <si>
    <t>410102</t>
  </si>
  <si>
    <t>41010201</t>
  </si>
  <si>
    <t>41010202</t>
  </si>
  <si>
    <t>41010203</t>
  </si>
  <si>
    <t>41010204</t>
  </si>
  <si>
    <t>41010205</t>
  </si>
  <si>
    <t>41010206</t>
  </si>
  <si>
    <t>410103</t>
  </si>
  <si>
    <t>41010301</t>
  </si>
  <si>
    <t>41010302</t>
  </si>
  <si>
    <t>41010303</t>
  </si>
  <si>
    <t>41010304</t>
  </si>
  <si>
    <t>41010305</t>
  </si>
  <si>
    <t>41010306</t>
  </si>
  <si>
    <t>41010307</t>
  </si>
  <si>
    <t>41010308</t>
  </si>
  <si>
    <t>41010309</t>
  </si>
  <si>
    <t>41010310</t>
  </si>
  <si>
    <t>410104</t>
  </si>
  <si>
    <t>41010401</t>
  </si>
  <si>
    <t>41010402</t>
  </si>
  <si>
    <t>41010403</t>
  </si>
  <si>
    <t>41010404</t>
  </si>
  <si>
    <t>41010405</t>
  </si>
  <si>
    <t>41010406</t>
  </si>
  <si>
    <t>41010407</t>
  </si>
  <si>
    <t>41010408</t>
  </si>
  <si>
    <t>41010409</t>
  </si>
  <si>
    <t>41010410</t>
  </si>
  <si>
    <t>41010411</t>
  </si>
  <si>
    <t>41010412</t>
  </si>
  <si>
    <t>41010413</t>
  </si>
  <si>
    <t>41010414</t>
  </si>
  <si>
    <t>41010415</t>
  </si>
  <si>
    <t>41010416</t>
  </si>
  <si>
    <t>41010417</t>
  </si>
  <si>
    <t>41010418</t>
  </si>
  <si>
    <t>41010419</t>
  </si>
  <si>
    <t>41010420</t>
  </si>
  <si>
    <t>41010421</t>
  </si>
  <si>
    <t>4102</t>
  </si>
  <si>
    <t>410201</t>
  </si>
  <si>
    <t>41020101</t>
  </si>
  <si>
    <t>41020102</t>
  </si>
  <si>
    <t>41020103</t>
  </si>
  <si>
    <t>41020104</t>
  </si>
  <si>
    <t>41020105</t>
  </si>
  <si>
    <t>41020106</t>
  </si>
  <si>
    <t>41020107</t>
  </si>
  <si>
    <t>41020108</t>
  </si>
  <si>
    <t>41020109</t>
  </si>
  <si>
    <t>41020110</t>
  </si>
  <si>
    <t>41020111</t>
  </si>
  <si>
    <t>41020112</t>
  </si>
  <si>
    <t>41020113</t>
  </si>
  <si>
    <t>41020114</t>
  </si>
  <si>
    <t>41020115</t>
  </si>
  <si>
    <t>41020116</t>
  </si>
  <si>
    <t>41020117</t>
  </si>
  <si>
    <t>41020118</t>
  </si>
  <si>
    <t>41020119</t>
  </si>
  <si>
    <t>41020120</t>
  </si>
  <si>
    <t>4103</t>
  </si>
  <si>
    <t>410301</t>
  </si>
  <si>
    <t>41030101</t>
  </si>
  <si>
    <t>41030102</t>
  </si>
  <si>
    <t>41030103</t>
  </si>
  <si>
    <t>41030104</t>
  </si>
  <si>
    <t>41030105</t>
  </si>
  <si>
    <t>41030106</t>
  </si>
  <si>
    <t>41030107</t>
  </si>
  <si>
    <t>41030108</t>
  </si>
  <si>
    <t>41030109</t>
  </si>
  <si>
    <t>4104</t>
  </si>
  <si>
    <t>410401</t>
  </si>
  <si>
    <t>41040101</t>
  </si>
  <si>
    <t>41040102</t>
  </si>
  <si>
    <t>41040103</t>
  </si>
  <si>
    <t>41040104</t>
  </si>
  <si>
    <t>41040105</t>
  </si>
  <si>
    <t>41040106</t>
  </si>
  <si>
    <t>41040107</t>
  </si>
  <si>
    <t>41040108</t>
  </si>
  <si>
    <t>4105</t>
  </si>
  <si>
    <t>410501</t>
  </si>
  <si>
    <t>41050101</t>
  </si>
  <si>
    <t>41050102</t>
  </si>
  <si>
    <t>4106</t>
  </si>
  <si>
    <t>410601</t>
  </si>
  <si>
    <t>41060101</t>
  </si>
  <si>
    <t>41060102</t>
  </si>
  <si>
    <t>41060103</t>
  </si>
  <si>
    <t>41060104</t>
  </si>
  <si>
    <t>41060105</t>
  </si>
  <si>
    <t>41060106</t>
  </si>
  <si>
    <t>41060107</t>
  </si>
  <si>
    <t>41060108</t>
  </si>
  <si>
    <t>41060109</t>
  </si>
  <si>
    <t>41060110</t>
  </si>
  <si>
    <t>41060111</t>
  </si>
  <si>
    <t>41060112</t>
  </si>
  <si>
    <t>41060113</t>
  </si>
  <si>
    <t>41060114</t>
  </si>
  <si>
    <t>41060115</t>
  </si>
  <si>
    <t>41060116</t>
  </si>
  <si>
    <t>41060117</t>
  </si>
  <si>
    <t>42</t>
  </si>
  <si>
    <t>4201</t>
  </si>
  <si>
    <t>420101</t>
  </si>
  <si>
    <t>42010101</t>
  </si>
  <si>
    <t>42010102</t>
  </si>
  <si>
    <t>4202</t>
  </si>
  <si>
    <t>420201</t>
  </si>
  <si>
    <t>42020101</t>
  </si>
  <si>
    <t>4203</t>
  </si>
  <si>
    <t>420301</t>
  </si>
  <si>
    <t>42030101</t>
  </si>
  <si>
    <t>42030102</t>
  </si>
  <si>
    <t>42030103</t>
  </si>
  <si>
    <t>42030104</t>
  </si>
  <si>
    <t>42030105</t>
  </si>
  <si>
    <t>42030106</t>
  </si>
  <si>
    <t>42030107</t>
  </si>
  <si>
    <t>42030108</t>
  </si>
  <si>
    <t>42030109</t>
  </si>
  <si>
    <t>42030110</t>
  </si>
  <si>
    <t>4204</t>
  </si>
  <si>
    <t>420401</t>
  </si>
  <si>
    <t>42040101</t>
  </si>
  <si>
    <t>4205</t>
  </si>
  <si>
    <t>420501</t>
  </si>
  <si>
    <t>42050101</t>
  </si>
  <si>
    <t>42050102</t>
  </si>
  <si>
    <t>42050103</t>
  </si>
  <si>
    <t>42050104</t>
  </si>
  <si>
    <t>42050105</t>
  </si>
  <si>
    <t>42050106</t>
  </si>
  <si>
    <t>51</t>
  </si>
  <si>
    <t>5101</t>
  </si>
  <si>
    <t>510101</t>
  </si>
  <si>
    <t>51010101</t>
  </si>
  <si>
    <t>51010102</t>
  </si>
  <si>
    <t>51010103</t>
  </si>
  <si>
    <t>51010104</t>
  </si>
  <si>
    <t>51010105</t>
  </si>
  <si>
    <t>51010106</t>
  </si>
  <si>
    <t>51010107</t>
  </si>
  <si>
    <t>51010108</t>
  </si>
  <si>
    <t>51010109</t>
  </si>
  <si>
    <t>51010110</t>
  </si>
  <si>
    <t>51010111</t>
  </si>
  <si>
    <t>51010112</t>
  </si>
  <si>
    <t>51010113</t>
  </si>
  <si>
    <t>51010114</t>
  </si>
  <si>
    <t>51010115</t>
  </si>
  <si>
    <t>510102</t>
  </si>
  <si>
    <t>51010201</t>
  </si>
  <si>
    <t>51010202</t>
  </si>
  <si>
    <t>51010203</t>
  </si>
  <si>
    <t>51010204</t>
  </si>
  <si>
    <t>51010205</t>
  </si>
  <si>
    <t>51010206</t>
  </si>
  <si>
    <t>51010207</t>
  </si>
  <si>
    <t>5102</t>
  </si>
  <si>
    <t>510201</t>
  </si>
  <si>
    <t>51020101</t>
  </si>
  <si>
    <t>51020102</t>
  </si>
  <si>
    <t>5103</t>
  </si>
  <si>
    <t>510301</t>
  </si>
  <si>
    <t>51030101</t>
  </si>
  <si>
    <t>51030102</t>
  </si>
  <si>
    <t>51030103</t>
  </si>
  <si>
    <t>51030104</t>
  </si>
  <si>
    <t>51030105</t>
  </si>
  <si>
    <t>51030106</t>
  </si>
  <si>
    <t>51030107</t>
  </si>
  <si>
    <t>51030108</t>
  </si>
  <si>
    <t>51030109</t>
  </si>
  <si>
    <t>51030110</t>
  </si>
  <si>
    <t>51030111</t>
  </si>
  <si>
    <t>51030112</t>
  </si>
  <si>
    <t>51030113</t>
  </si>
  <si>
    <t>51030114</t>
  </si>
  <si>
    <t>510302</t>
  </si>
  <si>
    <t>51030201</t>
  </si>
  <si>
    <t>51030202</t>
  </si>
  <si>
    <t>51030203</t>
  </si>
  <si>
    <t>51030204</t>
  </si>
  <si>
    <t>51030205</t>
  </si>
  <si>
    <t>51030206</t>
  </si>
  <si>
    <t>51030207</t>
  </si>
  <si>
    <t>51030208</t>
  </si>
  <si>
    <t>51030209</t>
  </si>
  <si>
    <t>51030210</t>
  </si>
  <si>
    <t>51030211</t>
  </si>
  <si>
    <t>51030212</t>
  </si>
  <si>
    <t>51030213</t>
  </si>
  <si>
    <t>51030214</t>
  </si>
  <si>
    <t>51030215</t>
  </si>
  <si>
    <t>51030216</t>
  </si>
  <si>
    <t>51030217</t>
  </si>
  <si>
    <t>51030218</t>
  </si>
  <si>
    <t>51030219</t>
  </si>
  <si>
    <t>51030220</t>
  </si>
  <si>
    <t>51030221</t>
  </si>
  <si>
    <t>5104</t>
  </si>
  <si>
    <t>510401</t>
  </si>
  <si>
    <t>51040101</t>
  </si>
  <si>
    <t>51040102</t>
  </si>
  <si>
    <t>51040103</t>
  </si>
  <si>
    <t>51040104</t>
  </si>
  <si>
    <t>51040105</t>
  </si>
  <si>
    <t>51040106</t>
  </si>
  <si>
    <t>51040107</t>
  </si>
  <si>
    <t>51040108</t>
  </si>
  <si>
    <t>5105</t>
  </si>
  <si>
    <t>510501</t>
  </si>
  <si>
    <t>51050101</t>
  </si>
  <si>
    <t>51050102</t>
  </si>
  <si>
    <t>5106</t>
  </si>
  <si>
    <t>510601</t>
  </si>
  <si>
    <t>51060101</t>
  </si>
  <si>
    <t>51060102</t>
  </si>
  <si>
    <t>51060103</t>
  </si>
  <si>
    <t>510602</t>
  </si>
  <si>
    <t>51060201</t>
  </si>
  <si>
    <t>5107</t>
  </si>
  <si>
    <t>510701</t>
  </si>
  <si>
    <t>51070101</t>
  </si>
  <si>
    <t>5107010101</t>
  </si>
  <si>
    <t>5107010102</t>
  </si>
  <si>
    <t>5107010103</t>
  </si>
  <si>
    <t>5107010104</t>
  </si>
  <si>
    <t>5107010105</t>
  </si>
  <si>
    <t>5107010106</t>
  </si>
  <si>
    <t>5107010107</t>
  </si>
  <si>
    <t>5107010108</t>
  </si>
  <si>
    <t>5107010109</t>
  </si>
  <si>
    <t>5107010110</t>
  </si>
  <si>
    <t>5107010111</t>
  </si>
  <si>
    <t>5107010112</t>
  </si>
  <si>
    <t>5107010113</t>
  </si>
  <si>
    <t>5107010114</t>
  </si>
  <si>
    <t>5107010115</t>
  </si>
  <si>
    <t>51070102</t>
  </si>
  <si>
    <t>5107010201</t>
  </si>
  <si>
    <t>5107010202</t>
  </si>
  <si>
    <t>5107010203</t>
  </si>
  <si>
    <t>5107010204</t>
  </si>
  <si>
    <t>5107010205</t>
  </si>
  <si>
    <t>5107010206</t>
  </si>
  <si>
    <t>5107010207</t>
  </si>
  <si>
    <t>5107010208</t>
  </si>
  <si>
    <t>5107010209</t>
  </si>
  <si>
    <t>5107010210</t>
  </si>
  <si>
    <t>5107010211</t>
  </si>
  <si>
    <t>5107010212</t>
  </si>
  <si>
    <t>5107010213</t>
  </si>
  <si>
    <t>51070103</t>
  </si>
  <si>
    <t>5107010301</t>
  </si>
  <si>
    <t>5107010302</t>
  </si>
  <si>
    <t>5107010303</t>
  </si>
  <si>
    <t>5107010304</t>
  </si>
  <si>
    <t>5107010305</t>
  </si>
  <si>
    <t>5107010306</t>
  </si>
  <si>
    <t>5107010307</t>
  </si>
  <si>
    <t>51070104</t>
  </si>
  <si>
    <t>5107010401</t>
  </si>
  <si>
    <t>5107010402</t>
  </si>
  <si>
    <t>5107010403</t>
  </si>
  <si>
    <t>5107010404</t>
  </si>
  <si>
    <t>5107010405</t>
  </si>
  <si>
    <t>5107010406</t>
  </si>
  <si>
    <t>5107010407</t>
  </si>
  <si>
    <t>5107010408</t>
  </si>
  <si>
    <t>5107010409</t>
  </si>
  <si>
    <t>5107010410</t>
  </si>
  <si>
    <t>5107010411</t>
  </si>
  <si>
    <t>5107010412</t>
  </si>
  <si>
    <t>5107010413</t>
  </si>
  <si>
    <t>51070105</t>
  </si>
  <si>
    <t>5107010501</t>
  </si>
  <si>
    <t>5107010502</t>
  </si>
  <si>
    <t>5107010503</t>
  </si>
  <si>
    <t>5107010504</t>
  </si>
  <si>
    <t>5107010505</t>
  </si>
  <si>
    <t>5107010506</t>
  </si>
  <si>
    <t>5107010507</t>
  </si>
  <si>
    <t>5107010508</t>
  </si>
  <si>
    <t>5107010509</t>
  </si>
  <si>
    <t>5107010510</t>
  </si>
  <si>
    <t>5107010511</t>
  </si>
  <si>
    <t>5107010512</t>
  </si>
  <si>
    <t>5107010513</t>
  </si>
  <si>
    <t>5107010514</t>
  </si>
  <si>
    <t>5107010515</t>
  </si>
  <si>
    <t>5107010516</t>
  </si>
  <si>
    <t>5107010517</t>
  </si>
  <si>
    <t>5107010518</t>
  </si>
  <si>
    <t>5107010519</t>
  </si>
  <si>
    <t>5107010520</t>
  </si>
  <si>
    <t>5107010521</t>
  </si>
  <si>
    <t>5107010522</t>
  </si>
  <si>
    <t>5107010523</t>
  </si>
  <si>
    <t>5107010524</t>
  </si>
  <si>
    <t>5107010525</t>
  </si>
  <si>
    <t>5107010526</t>
  </si>
  <si>
    <t>5107010527</t>
  </si>
  <si>
    <t>5108</t>
  </si>
  <si>
    <t>510801</t>
  </si>
  <si>
    <t>51080101</t>
  </si>
  <si>
    <t>5108010101</t>
  </si>
  <si>
    <t>5108010102</t>
  </si>
  <si>
    <t>5108010103</t>
  </si>
  <si>
    <t>5108010104</t>
  </si>
  <si>
    <t>5108010105</t>
  </si>
  <si>
    <t>52</t>
  </si>
  <si>
    <t>5201</t>
  </si>
  <si>
    <t>520101</t>
  </si>
  <si>
    <t>52010101</t>
  </si>
  <si>
    <t>52010102</t>
  </si>
  <si>
    <t>52010103</t>
  </si>
  <si>
    <t>52010104</t>
  </si>
  <si>
    <t>52010105</t>
  </si>
  <si>
    <t>52010106</t>
  </si>
  <si>
    <t>52010107</t>
  </si>
  <si>
    <t>52010108</t>
  </si>
  <si>
    <t>52010109</t>
  </si>
  <si>
    <t>52010110</t>
  </si>
  <si>
    <t>52010111</t>
  </si>
  <si>
    <t>52010112</t>
  </si>
  <si>
    <t>52010113</t>
  </si>
  <si>
    <t>5202</t>
  </si>
  <si>
    <t>520201</t>
  </si>
  <si>
    <t>52020101</t>
  </si>
  <si>
    <t>52020102</t>
  </si>
  <si>
    <t>52020103</t>
  </si>
  <si>
    <t>52020104</t>
  </si>
  <si>
    <t>52020105</t>
  </si>
  <si>
    <t>52020106</t>
  </si>
  <si>
    <t>52020107</t>
  </si>
  <si>
    <t>52020108</t>
  </si>
  <si>
    <t>52020109</t>
  </si>
  <si>
    <t>52020110</t>
  </si>
  <si>
    <t>52020111</t>
  </si>
  <si>
    <t>52020112</t>
  </si>
  <si>
    <t>52020114</t>
  </si>
  <si>
    <t>52020115</t>
  </si>
  <si>
    <t>5203</t>
  </si>
  <si>
    <t>520301</t>
  </si>
  <si>
    <t>52030101</t>
  </si>
  <si>
    <t>52030102</t>
  </si>
  <si>
    <t>52030103</t>
  </si>
  <si>
    <t>52030104</t>
  </si>
  <si>
    <t>52030105</t>
  </si>
  <si>
    <t>52030106</t>
  </si>
  <si>
    <t>52030107</t>
  </si>
  <si>
    <t>52030108</t>
  </si>
  <si>
    <t>52030109</t>
  </si>
  <si>
    <t>52030110</t>
  </si>
  <si>
    <t>52030111</t>
  </si>
  <si>
    <t>52030112</t>
  </si>
  <si>
    <t>52030113</t>
  </si>
  <si>
    <t>52030114</t>
  </si>
  <si>
    <t>52030115</t>
  </si>
  <si>
    <t>5204</t>
  </si>
  <si>
    <t>520401</t>
  </si>
  <si>
    <t>52040101</t>
  </si>
  <si>
    <t>52040102</t>
  </si>
  <si>
    <t>52040103</t>
  </si>
  <si>
    <t>52040104</t>
  </si>
  <si>
    <t>52040105</t>
  </si>
  <si>
    <t>52040106</t>
  </si>
  <si>
    <t>52040107</t>
  </si>
  <si>
    <t>52040108</t>
  </si>
  <si>
    <t>52040109</t>
  </si>
  <si>
    <t>52040110</t>
  </si>
  <si>
    <t>52040111</t>
  </si>
  <si>
    <t>52040112</t>
  </si>
  <si>
    <t>52040113</t>
  </si>
  <si>
    <t>52040114</t>
  </si>
  <si>
    <t>52040115</t>
  </si>
  <si>
    <t>5205</t>
  </si>
  <si>
    <t>520501</t>
  </si>
  <si>
    <t>52050101</t>
  </si>
  <si>
    <t>52050102</t>
  </si>
  <si>
    <t>52050103</t>
  </si>
  <si>
    <t>52050104</t>
  </si>
  <si>
    <t>52050105</t>
  </si>
  <si>
    <t>5206</t>
  </si>
  <si>
    <t>520601</t>
  </si>
  <si>
    <t>52060101</t>
  </si>
  <si>
    <t>52060102</t>
  </si>
  <si>
    <t>52060103</t>
  </si>
  <si>
    <t>5207</t>
  </si>
  <si>
    <t>520701</t>
  </si>
  <si>
    <t>52070101</t>
  </si>
  <si>
    <t>52070102</t>
  </si>
  <si>
    <t>52070103</t>
  </si>
  <si>
    <t>52070104</t>
  </si>
  <si>
    <t>52070105</t>
  </si>
  <si>
    <t>52070106</t>
  </si>
  <si>
    <t>52070107</t>
  </si>
  <si>
    <t>52070108</t>
  </si>
  <si>
    <t>5208</t>
  </si>
  <si>
    <t>520801</t>
  </si>
  <si>
    <t>52080101</t>
  </si>
  <si>
    <t>52080102</t>
  </si>
  <si>
    <t>52080103</t>
  </si>
  <si>
    <t>52080104</t>
  </si>
  <si>
    <t>52080105</t>
  </si>
  <si>
    <t>52080106</t>
  </si>
  <si>
    <t>52080107</t>
  </si>
  <si>
    <t>52080108</t>
  </si>
  <si>
    <t>52080109</t>
  </si>
  <si>
    <t>52080110</t>
  </si>
  <si>
    <t>52080111</t>
  </si>
  <si>
    <t>52080112</t>
  </si>
  <si>
    <t>52080113</t>
  </si>
  <si>
    <t>52080114</t>
  </si>
  <si>
    <t>52080115</t>
  </si>
  <si>
    <t>52080116</t>
  </si>
  <si>
    <t>52080117</t>
  </si>
  <si>
    <t>52080118</t>
  </si>
  <si>
    <t>52080119</t>
  </si>
  <si>
    <t>52080120</t>
  </si>
  <si>
    <t>53</t>
  </si>
  <si>
    <t>5301</t>
  </si>
  <si>
    <t>530101</t>
  </si>
  <si>
    <t>53010101</t>
  </si>
  <si>
    <t>53010102</t>
  </si>
  <si>
    <t>53010103</t>
  </si>
  <si>
    <t>53010104</t>
  </si>
  <si>
    <t>53010105</t>
  </si>
  <si>
    <t>53010106</t>
  </si>
  <si>
    <t>53010107</t>
  </si>
  <si>
    <t>53010108</t>
  </si>
  <si>
    <t>53010109</t>
  </si>
  <si>
    <t>53010110</t>
  </si>
  <si>
    <t>53010111</t>
  </si>
  <si>
    <t>53010112</t>
  </si>
  <si>
    <t>53010113</t>
  </si>
  <si>
    <t>53010114</t>
  </si>
  <si>
    <t>53010115</t>
  </si>
  <si>
    <t>53010116</t>
  </si>
  <si>
    <t>53010117</t>
  </si>
  <si>
    <t>530102</t>
  </si>
  <si>
    <t>53010201</t>
  </si>
  <si>
    <t>53010202</t>
  </si>
  <si>
    <t>53010203</t>
  </si>
  <si>
    <t>54</t>
  </si>
  <si>
    <t>5401</t>
  </si>
  <si>
    <t>540101</t>
  </si>
  <si>
    <t>54010101</t>
  </si>
  <si>
    <t>54010102</t>
  </si>
  <si>
    <t>54010103</t>
  </si>
  <si>
    <t>54010104</t>
  </si>
  <si>
    <t>54010105</t>
  </si>
  <si>
    <t>54010106</t>
  </si>
  <si>
    <t>54010107</t>
  </si>
  <si>
    <t>54010108</t>
  </si>
  <si>
    <t>54010109</t>
  </si>
  <si>
    <t>54010110</t>
  </si>
  <si>
    <t>54010111</t>
  </si>
  <si>
    <t>54010112</t>
  </si>
  <si>
    <t>54010113</t>
  </si>
  <si>
    <t>54010114</t>
  </si>
  <si>
    <t>54010115</t>
  </si>
  <si>
    <t>54010116</t>
  </si>
  <si>
    <t>54010117</t>
  </si>
  <si>
    <t>54010118</t>
  </si>
  <si>
    <t>54010119</t>
  </si>
  <si>
    <t>54010120</t>
  </si>
  <si>
    <t>54010121</t>
  </si>
  <si>
    <t>54010122</t>
  </si>
  <si>
    <t>54010123</t>
  </si>
  <si>
    <t>54010124</t>
  </si>
  <si>
    <t>54010125</t>
  </si>
  <si>
    <t>54010126</t>
  </si>
  <si>
    <t>54010127</t>
  </si>
  <si>
    <t>54010128</t>
  </si>
  <si>
    <t>54010129</t>
  </si>
  <si>
    <t>54010130</t>
  </si>
  <si>
    <t>54010131</t>
  </si>
  <si>
    <t>54010132</t>
  </si>
  <si>
    <t>54010133</t>
  </si>
  <si>
    <t>54010134</t>
  </si>
  <si>
    <t>54010135</t>
  </si>
  <si>
    <t>54010136</t>
  </si>
  <si>
    <t>540102</t>
  </si>
  <si>
    <t>54010201</t>
  </si>
  <si>
    <t>54010202</t>
  </si>
  <si>
    <t>54010203</t>
  </si>
  <si>
    <t>54010204</t>
  </si>
  <si>
    <t>54010205</t>
  </si>
  <si>
    <t>54010206</t>
  </si>
  <si>
    <t>54010207</t>
  </si>
  <si>
    <t>54010208</t>
  </si>
  <si>
    <t>54010209</t>
  </si>
  <si>
    <t>54010210</t>
  </si>
  <si>
    <t>54010211</t>
  </si>
  <si>
    <t>54010212</t>
  </si>
  <si>
    <t>54010213</t>
  </si>
  <si>
    <t>54010214</t>
  </si>
  <si>
    <t>54010215</t>
  </si>
  <si>
    <t>54010216</t>
  </si>
  <si>
    <t>54010217</t>
  </si>
  <si>
    <t>540103</t>
  </si>
  <si>
    <t>54010301</t>
  </si>
  <si>
    <t>54010302</t>
  </si>
  <si>
    <t>54010303</t>
  </si>
  <si>
    <t>54010304</t>
  </si>
  <si>
    <t>54010305</t>
  </si>
  <si>
    <t>54010306</t>
  </si>
  <si>
    <t>54010307</t>
  </si>
  <si>
    <t>54010308</t>
  </si>
  <si>
    <t>54010309</t>
  </si>
  <si>
    <t>54010310</t>
  </si>
  <si>
    <t>54010311</t>
  </si>
  <si>
    <t>54010312</t>
  </si>
  <si>
    <t>54010313</t>
  </si>
  <si>
    <t>540104</t>
  </si>
  <si>
    <t>54010401</t>
  </si>
  <si>
    <t>54010402</t>
  </si>
  <si>
    <t>54010403</t>
  </si>
  <si>
    <t>54010404</t>
  </si>
  <si>
    <t>54010405</t>
  </si>
  <si>
    <t>54010406</t>
  </si>
  <si>
    <t>55</t>
  </si>
  <si>
    <t>5501</t>
  </si>
  <si>
    <t>550101</t>
  </si>
  <si>
    <t>55010101</t>
  </si>
  <si>
    <t>55010102</t>
  </si>
  <si>
    <t>RESULTADO POR CONVERSIÓN</t>
  </si>
  <si>
    <t>56</t>
  </si>
  <si>
    <t>5601</t>
  </si>
  <si>
    <t>560101</t>
  </si>
  <si>
    <t>56010101</t>
  </si>
  <si>
    <t>57</t>
  </si>
  <si>
    <t>5701</t>
  </si>
  <si>
    <t>570101</t>
  </si>
  <si>
    <t>57010101</t>
  </si>
  <si>
    <t>57010102</t>
  </si>
  <si>
    <t>57010103</t>
  </si>
  <si>
    <t>57010104</t>
  </si>
  <si>
    <t>57010105</t>
  </si>
  <si>
    <t>57010106</t>
  </si>
  <si>
    <t>57010107</t>
  </si>
  <si>
    <t>57010108</t>
  </si>
  <si>
    <t>5702</t>
  </si>
  <si>
    <t>570201</t>
  </si>
  <si>
    <t>57020101</t>
  </si>
  <si>
    <t>57020102</t>
  </si>
  <si>
    <t>57020103</t>
  </si>
  <si>
    <t>57020104</t>
  </si>
  <si>
    <t>57020105</t>
  </si>
  <si>
    <t>57020106</t>
  </si>
  <si>
    <t>5703</t>
  </si>
  <si>
    <t>570301</t>
  </si>
  <si>
    <t>57030101</t>
  </si>
  <si>
    <t>57030102</t>
  </si>
  <si>
    <t>57030103</t>
  </si>
  <si>
    <t>58</t>
  </si>
  <si>
    <t>5801</t>
  </si>
  <si>
    <t>580101</t>
  </si>
  <si>
    <t>58010101</t>
  </si>
  <si>
    <t>58010102</t>
  </si>
  <si>
    <t>58010103</t>
  </si>
  <si>
    <t>58010104</t>
  </si>
  <si>
    <t>58010105</t>
  </si>
  <si>
    <t>58010106</t>
  </si>
  <si>
    <t>58010107</t>
  </si>
  <si>
    <t>58010108</t>
  </si>
  <si>
    <t>NYK220270001</t>
  </si>
  <si>
    <t>NYK231670001</t>
  </si>
  <si>
    <t>NYK231990001</t>
  </si>
  <si>
    <t>NYK232070002</t>
  </si>
  <si>
    <t>NYK232440002</t>
  </si>
  <si>
    <t>PYVOR01F6343</t>
  </si>
  <si>
    <t>AGROALIANZA  S.A</t>
  </si>
  <si>
    <t>BASTOS JANOSKI, EZEQUIEL</t>
  </si>
  <si>
    <t>CONDOR SACI</t>
  </si>
  <si>
    <t>GIMENEZ HENDRI, NICOLAS</t>
  </si>
  <si>
    <t>KUROSU Y CIA SA</t>
  </si>
  <si>
    <t>M RODAMIENTOS S. R. L.</t>
  </si>
  <si>
    <t>MML PALLETS S.R.L.</t>
  </si>
  <si>
    <t>MUNDO S.A</t>
  </si>
  <si>
    <t>RICE PARAGUAY SOCIEDAD ANONIMA</t>
  </si>
  <si>
    <t>ROBNEL SOCIEDAD ANONIMA</t>
  </si>
  <si>
    <t>SURESTE SOCIEDAD ANONIMA</t>
  </si>
  <si>
    <t>TORO PAMPA SOCIEDAD ANONIMA</t>
  </si>
  <si>
    <t>TOYOTOSHI SA</t>
  </si>
  <si>
    <t>AEROLINK S.A.</t>
  </si>
  <si>
    <t>AGRO CAPITAL SOCIEDAD ANONIMA</t>
  </si>
  <si>
    <t>AGROTEC SA</t>
  </si>
  <si>
    <t>AYLLON SA</t>
  </si>
  <si>
    <t>BANCO ATLAS S.A</t>
  </si>
  <si>
    <t>DIAGRO SA</t>
  </si>
  <si>
    <t>FRONTERAS TRANSPORTES SA</t>
  </si>
  <si>
    <t>GLYMAX PARAGUAY SA</t>
  </si>
  <si>
    <t>MAXIMO S.A</t>
  </si>
  <si>
    <t>PAMANAQ REPRESENTACIONES S.A</t>
  </si>
  <si>
    <t>TAFIREL PARAGUAY S.A.</t>
  </si>
  <si>
    <t>ADMINISTRACION NACIONAL DE ELECTRICIDAD</t>
  </si>
  <si>
    <t>ELECTROGRUPO SOCIEDAD ANONIMA COMERCIAL</t>
  </si>
  <si>
    <t>BANCO CONTINENTAL SA EMISORA DE CAPITAL</t>
  </si>
  <si>
    <t>TECNOMYL S.A.</t>
  </si>
  <si>
    <t>DISTRIBUIDORA DE MAQUINARIAS AGRICOLAS S</t>
  </si>
  <si>
    <t>SOMAX AGRO SOCIEDAD ANONIMA.</t>
  </si>
  <si>
    <t>OTROS PROVEEDORES LOCALES GUARANIES</t>
  </si>
  <si>
    <t>PROVEEDORES DEL EXTERIOR VIGENTES</t>
  </si>
  <si>
    <t>PROVEEDORES DEL EXTERIOR VENCIDOS</t>
  </si>
  <si>
    <t>GASTOS DE IMPORTACIONES A PAGAR GS</t>
  </si>
  <si>
    <t xml:space="preserve">REMUNERACIONES Y CARGAS SOCIALES </t>
  </si>
  <si>
    <t xml:space="preserve">DEUDAS FINANCIERAS DE LARGO PLAZO </t>
  </si>
  <si>
    <t>BANCO DO BRASIL SA</t>
  </si>
  <si>
    <t>Codeudoria</t>
  </si>
  <si>
    <t>A Sola Firma</t>
  </si>
  <si>
    <t>Prendaria</t>
  </si>
  <si>
    <t>SUDAMERIS BANK SAECA</t>
  </si>
  <si>
    <t>BANCO GNB PARAGUAY</t>
  </si>
  <si>
    <t>TOTAL AGRO CAPITAL SOCIEDAD ANONIMA</t>
  </si>
  <si>
    <t>TOTAL RICE PARAGUAY SOCIEDAD ANONIMA</t>
  </si>
  <si>
    <t>COPETROL SA</t>
  </si>
  <si>
    <t>REDES SOSA, RICHARD RENE</t>
  </si>
  <si>
    <t>HW TRANSPORTADORA S.A</t>
  </si>
  <si>
    <t>AVIACION AGRICOLA CANINDEYU S.R.L.</t>
  </si>
  <si>
    <t>INTERESES A PAGAR POR FACILIDADES DE PAGO IRE</t>
  </si>
  <si>
    <t>31 DE MARZO DE 2024</t>
  </si>
  <si>
    <t>240870001</t>
  </si>
  <si>
    <t>1339744</t>
  </si>
  <si>
    <t>1421881</t>
  </si>
  <si>
    <t>1436672</t>
  </si>
  <si>
    <t>1437842</t>
  </si>
  <si>
    <t>1526343</t>
  </si>
  <si>
    <t>1528679</t>
  </si>
  <si>
    <t>Endoso Documento</t>
  </si>
  <si>
    <t>AGSA-5</t>
  </si>
  <si>
    <t>ENCISO RIOS, RAUL ASTERIO</t>
  </si>
  <si>
    <t>BANCO RIO SAECA</t>
  </si>
  <si>
    <t>47/24</t>
  </si>
  <si>
    <t>231800003</t>
  </si>
  <si>
    <t>8268884</t>
  </si>
  <si>
    <t>8281515</t>
  </si>
  <si>
    <t>FUELPAR S.A.</t>
  </si>
  <si>
    <t>ELADIA SA</t>
  </si>
  <si>
    <t>MORALES PEÑA JUAN DANIEL</t>
  </si>
  <si>
    <t>ELECTROMAQ S.R.L.</t>
  </si>
  <si>
    <t>G Y S CUBIERTAS SA</t>
  </si>
  <si>
    <t>MINDIKOWSKI HUME, MARIA SOFIA</t>
  </si>
  <si>
    <t>RIVEROS, OSCAR ARIEL</t>
  </si>
  <si>
    <t>COMERCIAL E INDUSTRIAL AMAMBAY SA (CIABAY)</t>
  </si>
  <si>
    <t>FERNANDEZ PEDROZO JUSTINO MANUEL</t>
  </si>
  <si>
    <t>AUTOMOTOR SA</t>
  </si>
  <si>
    <t>FORTSUL SOCIEDAD ANONIMA</t>
  </si>
  <si>
    <t>COMPAÑIA MARITIMA PARAGUAYA SA</t>
  </si>
  <si>
    <t>RIVEROS CROSA, JUAN ALBERTO</t>
  </si>
  <si>
    <t>AGROSYSTEM SRL</t>
  </si>
  <si>
    <t>COMPAÑIA DEKALPAR S.A.</t>
  </si>
  <si>
    <t>AUTOMOTORES Y MAQUINARIA SAECA</t>
  </si>
  <si>
    <t>AGRO ÑACUNDAY SA</t>
  </si>
  <si>
    <t>ANTICIPOS DE CLIENTES LOCALES USD</t>
  </si>
  <si>
    <t>TOTAL PASIVO AL 31 DE MARZO DE 2024</t>
  </si>
  <si>
    <t>NAVRATIL ROMANIUK RODRIGO ARIEL</t>
  </si>
  <si>
    <t>PARANA SERVICE SA</t>
  </si>
  <si>
    <t>RAIZEN PARAGUAY S.A.</t>
  </si>
  <si>
    <t>OSCAR BRESANOVICH SOCIEDAD ANONIMA</t>
  </si>
  <si>
    <t>TRACTO AGRO VIAL  SA</t>
  </si>
  <si>
    <t>PRIMERA PRODUCTORA PARAGUAYA DE PLASTICO</t>
  </si>
  <si>
    <t>PETROQUIM S.A</t>
  </si>
  <si>
    <t>CAMACHO HERMANOS CONSTRUCCIONES SOCIEDAD</t>
  </si>
  <si>
    <t>T &amp; G SERVICE S.R.L.</t>
  </si>
  <si>
    <t>CBS SA</t>
  </si>
  <si>
    <t>CACERES ALVARENGA LIDER</t>
  </si>
  <si>
    <t>LAUTENSCHLAGER GRAF, JOHNATAN</t>
  </si>
  <si>
    <t>PULVEAGRO E.A.S.</t>
  </si>
  <si>
    <t>JARC SA</t>
  </si>
  <si>
    <t>COPIPUNTO S.A.</t>
  </si>
  <si>
    <t>CATHAY SOCIEDAD ANONIMA EMISORA</t>
  </si>
  <si>
    <t>TEHMCO PARAGUAY SOCIEDAD ANONIMA</t>
  </si>
  <si>
    <t>PREMIUM IMPORTADORA DE MARCAS SOCIEDAD A</t>
  </si>
  <si>
    <t>ONBOARD LOGISTICS PARAGUAY SOCIEDAD ANON</t>
  </si>
  <si>
    <t>SOARES DE MELO, CARLOS CRISTIANO</t>
  </si>
  <si>
    <t>THP LOGISTICA S.A.</t>
  </si>
  <si>
    <t>PACIVA SOCIEDAD ANONIMA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</si>
</sst>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 * #,##0_ ;_ * \-#,##0_ ;_ * &quot;-&quot;_ ;_ @_ "/>
    <numFmt numFmtId="43" formatCode="_ * #,##0.00_ ;_ * \-#,##0.00_ ;_ * &quot;-&quot;??_ ;_ @_ "/>
    <numFmt numFmtId="165" formatCode="_ * #,##0_ ;_ * \-#,##0_ ;_ * &quot;-&quot;??_ ;_ @_ "/>
    <numFmt numFmtId="166" formatCode="_ &quot;Gs&quot;\ * #,##0.00_ ;_ &quot;Gs&quot;\ * \-#,##0.00_ ;_ &quot;Gs&quot;\ * &quot;-&quot;??_ ;_ @_ "/>
    <numFmt numFmtId="167" formatCode="##,##0"/>
    <numFmt numFmtId="168" formatCode="_ * #,##0.00_ ;_ * \-#,##0.00_ ;_ * &quot;-&quot;_ ;_ @_ "/>
    <numFmt numFmtId="169" formatCode="#,##0_ ;[Red]\-#,##0\ "/>
    <numFmt numFmtId="170" formatCode="&quot;₲&quot;\ #,##0.00"/>
    <numFmt numFmtId="171" formatCode="_-* #,##0\ _P_t_a_-;\-* #,##0\ _P_t_a_-;_-* &quot;-&quot;??\ _P_t_a_-;_-@_-"/>
    <numFmt numFmtId="172" formatCode="0.000%"/>
    <numFmt numFmtId="173" formatCode="#,##0_ ;\-#,##0\ "/>
    <numFmt numFmtId="174" formatCode="dd/mm/yyyy;@"/>
    <numFmt numFmtId="175" formatCode="#,##0.00_ ;\-#,##0.00\ 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6"/>
      <color rgb="FF000000"/>
      <name val="Courier New"/>
      <family val="3"/>
    </font>
    <font>
      <sz val="9"/>
      <color rgb="FF000000"/>
      <name val="Calibri"/>
      <family val="2"/>
      <scheme val="minor"/>
    </font>
    <font>
      <sz val="11"/>
      <color theme="0"/>
      <name val="Times New Roman"/>
      <family val="1"/>
    </font>
    <font>
      <sz val="11"/>
      <color indexed="8"/>
      <name val="Calibri"/>
      <family val="2"/>
    </font>
    <font>
      <b/>
      <i/>
      <sz val="10"/>
      <color indexed="8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6"/>
      <color indexed="8"/>
      <name val="Courier New"/>
      <family val="2"/>
    </font>
    <font>
      <sz val="6"/>
      <color indexed="62"/>
      <name val="Courier New"/>
      <family val="2"/>
    </font>
    <font>
      <sz val="6"/>
      <color indexed="9"/>
      <name val="Courier New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CE6F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rgb="FFFFFFFF"/>
      </bottom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B8CCE4"/>
      </left>
      <right/>
      <top style="thin">
        <color rgb="FFB8CCE4"/>
      </top>
      <bottom/>
      <diagonal/>
    </border>
    <border>
      <left style="thin">
        <color rgb="FFDCE6F1"/>
      </left>
      <right/>
      <top style="thin">
        <color rgb="FFDCE6F1"/>
      </top>
      <bottom/>
      <diagonal/>
    </border>
  </borders>
  <cellStyleXfs count="19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8" fillId="0" borderId="0">
      <alignment horizontal="left" vertical="top"/>
    </xf>
    <xf numFmtId="0" fontId="1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15" fillId="0" borderId="0" applyNumberFormat="0" applyFill="0" applyBorder="0" applyProtection="0"/>
    <xf numFmtId="0" fontId="1" fillId="0" borderId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/>
    <xf numFmtId="0" fontId="8" fillId="0" borderId="0">
      <alignment horizontal="right" vertical="top"/>
    </xf>
    <xf numFmtId="43" fontId="2" fillId="0" borderId="0" applyFont="0" applyFill="0" applyBorder="0" applyAlignment="0" applyProtection="0"/>
  </cellStyleXfs>
  <cellXfs count="311">
    <xf numFmtId="0" fontId="0" fillId="0" borderId="0" xfId="0"/>
    <xf numFmtId="0" fontId="13" fillId="0" borderId="0" xfId="5" applyFont="1" applyAlignment="1">
      <alignment horizontal="center"/>
    </xf>
    <xf numFmtId="0" fontId="13" fillId="0" borderId="0" xfId="5" applyFont="1"/>
    <xf numFmtId="41" fontId="13" fillId="0" borderId="0" xfId="2" applyFont="1" applyFill="1" applyAlignment="1">
      <alignment horizontal="right"/>
    </xf>
    <xf numFmtId="41" fontId="13" fillId="0" borderId="0" xfId="2" applyFont="1" applyFill="1"/>
    <xf numFmtId="41" fontId="13" fillId="0" borderId="0" xfId="2" applyFont="1" applyFill="1" applyBorder="1" applyAlignment="1">
      <alignment horizontal="right"/>
    </xf>
    <xf numFmtId="170" fontId="13" fillId="0" borderId="15" xfId="2" applyNumberFormat="1" applyFont="1" applyFill="1" applyBorder="1" applyAlignment="1">
      <alignment horizontal="center"/>
    </xf>
    <xf numFmtId="169" fontId="13" fillId="0" borderId="0" xfId="1" applyNumberFormat="1" applyFont="1" applyFill="1" applyBorder="1" applyAlignment="1"/>
    <xf numFmtId="169" fontId="14" fillId="0" borderId="0" xfId="1" applyNumberFormat="1" applyFont="1" applyFill="1" applyBorder="1" applyAlignment="1">
      <alignment horizontal="center"/>
    </xf>
    <xf numFmtId="171" fontId="13" fillId="0" borderId="0" xfId="1" applyNumberFormat="1" applyFont="1" applyFill="1" applyBorder="1" applyAlignment="1">
      <alignment horizontal="center"/>
    </xf>
    <xf numFmtId="41" fontId="13" fillId="0" borderId="0" xfId="2" applyFont="1" applyFill="1" applyAlignment="1">
      <alignment horizontal="center"/>
    </xf>
    <xf numFmtId="169" fontId="13" fillId="0" borderId="0" xfId="5" applyNumberFormat="1" applyFont="1" applyAlignment="1">
      <alignment horizontal="center"/>
    </xf>
    <xf numFmtId="169" fontId="13" fillId="0" borderId="5" xfId="1" applyNumberFormat="1" applyFont="1" applyFill="1" applyBorder="1" applyAlignment="1">
      <alignment horizontal="center"/>
    </xf>
    <xf numFmtId="171" fontId="13" fillId="0" borderId="5" xfId="1" applyNumberFormat="1" applyFont="1" applyFill="1" applyBorder="1" applyAlignment="1">
      <alignment horizontal="center"/>
    </xf>
    <xf numFmtId="41" fontId="13" fillId="0" borderId="4" xfId="2" applyFont="1" applyFill="1" applyBorder="1" applyAlignment="1">
      <alignment horizontal="center"/>
    </xf>
    <xf numFmtId="169" fontId="13" fillId="0" borderId="9" xfId="5" applyNumberFormat="1" applyFont="1" applyBorder="1" applyAlignment="1">
      <alignment horizontal="center"/>
    </xf>
    <xf numFmtId="172" fontId="13" fillId="0" borderId="9" xfId="4" applyNumberFormat="1" applyFont="1" applyFill="1" applyBorder="1" applyAlignment="1">
      <alignment horizontal="center"/>
    </xf>
    <xf numFmtId="171" fontId="13" fillId="0" borderId="9" xfId="1" applyNumberFormat="1" applyFont="1" applyFill="1" applyBorder="1" applyAlignment="1">
      <alignment horizontal="center"/>
    </xf>
    <xf numFmtId="41" fontId="13" fillId="0" borderId="8" xfId="2" applyFont="1" applyFill="1" applyBorder="1" applyAlignment="1">
      <alignment horizontal="center"/>
    </xf>
    <xf numFmtId="169" fontId="13" fillId="0" borderId="0" xfId="5" applyNumberFormat="1" applyFont="1" applyAlignment="1">
      <alignment horizontal="left"/>
    </xf>
    <xf numFmtId="169" fontId="14" fillId="0" borderId="0" xfId="5" applyNumberFormat="1" applyFont="1" applyAlignment="1">
      <alignment horizontal="center"/>
    </xf>
    <xf numFmtId="0" fontId="14" fillId="0" borderId="0" xfId="5" applyFont="1"/>
    <xf numFmtId="10" fontId="14" fillId="0" borderId="0" xfId="10" applyNumberFormat="1" applyFont="1" applyFill="1" applyBorder="1" applyAlignment="1">
      <alignment horizontal="center"/>
    </xf>
    <xf numFmtId="15" fontId="14" fillId="0" borderId="0" xfId="5" applyNumberFormat="1" applyFont="1" applyAlignment="1">
      <alignment horizontal="center"/>
    </xf>
    <xf numFmtId="169" fontId="13" fillId="0" borderId="13" xfId="5" applyNumberFormat="1" applyFont="1" applyBorder="1" applyAlignment="1">
      <alignment horizontal="left"/>
    </xf>
    <xf numFmtId="0" fontId="13" fillId="0" borderId="14" xfId="5" applyFont="1" applyBorder="1" applyAlignment="1">
      <alignment horizontal="center"/>
    </xf>
    <xf numFmtId="171" fontId="13" fillId="0" borderId="14" xfId="1" applyNumberFormat="1" applyFont="1" applyFill="1" applyBorder="1" applyAlignment="1">
      <alignment horizontal="center"/>
    </xf>
    <xf numFmtId="41" fontId="13" fillId="0" borderId="14" xfId="2" applyFont="1" applyFill="1" applyBorder="1"/>
    <xf numFmtId="169" fontId="13" fillId="0" borderId="3" xfId="5" applyNumberFormat="1" applyFont="1" applyBorder="1" applyAlignment="1">
      <alignment horizontal="left"/>
    </xf>
    <xf numFmtId="0" fontId="13" fillId="0" borderId="3" xfId="5" applyFont="1" applyBorder="1" applyAlignment="1">
      <alignment horizontal="center"/>
    </xf>
    <xf numFmtId="171" fontId="13" fillId="0" borderId="3" xfId="1" applyNumberFormat="1" applyFont="1" applyFill="1" applyBorder="1" applyAlignment="1">
      <alignment horizontal="center"/>
    </xf>
    <xf numFmtId="41" fontId="13" fillId="0" borderId="0" xfId="2" applyFont="1" applyFill="1" applyBorder="1"/>
    <xf numFmtId="173" fontId="13" fillId="0" borderId="14" xfId="2" applyNumberFormat="1" applyFont="1" applyFill="1" applyBorder="1" applyAlignment="1">
      <alignment horizontal="center"/>
    </xf>
    <xf numFmtId="169" fontId="14" fillId="0" borderId="0" xfId="5" applyNumberFormat="1" applyFont="1"/>
    <xf numFmtId="0" fontId="14" fillId="0" borderId="0" xfId="5" applyFont="1" applyAlignment="1">
      <alignment horizontal="center"/>
    </xf>
    <xf numFmtId="172" fontId="13" fillId="0" borderId="0" xfId="4" applyNumberFormat="1" applyFont="1" applyFill="1" applyBorder="1" applyAlignment="1">
      <alignment horizontal="center"/>
    </xf>
    <xf numFmtId="41" fontId="13" fillId="0" borderId="0" xfId="2" applyFont="1" applyFill="1" applyBorder="1" applyAlignment="1">
      <alignment horizontal="center"/>
    </xf>
    <xf numFmtId="168" fontId="13" fillId="0" borderId="14" xfId="2" applyNumberFormat="1" applyFont="1" applyFill="1" applyBorder="1"/>
    <xf numFmtId="169" fontId="13" fillId="0" borderId="6" xfId="5" applyNumberFormat="1" applyFont="1" applyBorder="1"/>
    <xf numFmtId="169" fontId="13" fillId="0" borderId="7" xfId="5" applyNumberFormat="1" applyFont="1" applyBorder="1" applyAlignment="1">
      <alignment horizontal="center"/>
    </xf>
    <xf numFmtId="165" fontId="13" fillId="0" borderId="7" xfId="1" applyNumberFormat="1" applyFont="1" applyFill="1" applyBorder="1" applyAlignment="1">
      <alignment horizontal="center"/>
    </xf>
    <xf numFmtId="41" fontId="13" fillId="0" borderId="7" xfId="2" applyFont="1" applyFill="1" applyBorder="1" applyAlignment="1">
      <alignment horizontal="center"/>
    </xf>
    <xf numFmtId="171" fontId="13" fillId="0" borderId="7" xfId="1" applyNumberFormat="1" applyFont="1" applyFill="1" applyBorder="1" applyAlignment="1">
      <alignment horizontal="center"/>
    </xf>
    <xf numFmtId="169" fontId="14" fillId="0" borderId="0" xfId="5" applyNumberFormat="1" applyFont="1" applyAlignment="1">
      <alignment horizontal="right"/>
    </xf>
    <xf numFmtId="171" fontId="14" fillId="0" borderId="0" xfId="1" applyNumberFormat="1" applyFont="1" applyFill="1" applyAlignment="1">
      <alignment horizontal="center"/>
    </xf>
    <xf numFmtId="41" fontId="14" fillId="0" borderId="0" xfId="2" applyFont="1" applyFill="1" applyAlignment="1">
      <alignment horizontal="center"/>
    </xf>
    <xf numFmtId="170" fontId="13" fillId="0" borderId="1" xfId="2" applyNumberFormat="1" applyFont="1" applyFill="1" applyBorder="1" applyAlignment="1">
      <alignment horizontal="center"/>
    </xf>
    <xf numFmtId="0" fontId="15" fillId="0" borderId="0" xfId="11"/>
    <xf numFmtId="0" fontId="17" fillId="3" borderId="18" xfId="11" applyFont="1" applyFill="1" applyBorder="1" applyAlignment="1">
      <alignment horizontal="center"/>
    </xf>
    <xf numFmtId="0" fontId="15" fillId="4" borderId="19" xfId="11" applyFill="1" applyBorder="1" applyAlignment="1">
      <alignment horizontal="left"/>
    </xf>
    <xf numFmtId="0" fontId="15" fillId="5" borderId="20" xfId="11" applyFill="1" applyBorder="1" applyAlignment="1">
      <alignment horizontal="left"/>
    </xf>
    <xf numFmtId="0" fontId="17" fillId="3" borderId="18" xfId="0" applyFont="1" applyFill="1" applyBorder="1" applyAlignment="1">
      <alignment horizontal="center"/>
    </xf>
    <xf numFmtId="4" fontId="17" fillId="3" borderId="18" xfId="0" applyNumberFormat="1" applyFont="1" applyFill="1" applyBorder="1" applyAlignment="1">
      <alignment horizontal="center"/>
    </xf>
    <xf numFmtId="4" fontId="0" fillId="0" borderId="0" xfId="0" applyNumberFormat="1"/>
    <xf numFmtId="0" fontId="0" fillId="4" borderId="19" xfId="0" applyFill="1" applyBorder="1" applyAlignment="1">
      <alignment horizontal="left"/>
    </xf>
    <xf numFmtId="0" fontId="0" fillId="5" borderId="20" xfId="0" applyFill="1" applyBorder="1" applyAlignment="1">
      <alignment horizontal="left"/>
    </xf>
    <xf numFmtId="4" fontId="15" fillId="0" borderId="0" xfId="11" applyNumberFormat="1"/>
    <xf numFmtId="41" fontId="12" fillId="0" borderId="0" xfId="2" applyFont="1" applyFill="1" applyBorder="1" applyAlignment="1">
      <alignment horizontal="center" vertical="center"/>
    </xf>
    <xf numFmtId="1" fontId="14" fillId="0" borderId="0" xfId="1" applyNumberFormat="1" applyFont="1" applyFill="1" applyBorder="1" applyAlignment="1">
      <alignment horizontal="center"/>
    </xf>
    <xf numFmtId="1" fontId="13" fillId="0" borderId="5" xfId="1" applyNumberFormat="1" applyFont="1" applyFill="1" applyBorder="1" applyAlignment="1">
      <alignment horizontal="center"/>
    </xf>
    <xf numFmtId="1" fontId="13" fillId="0" borderId="9" xfId="5" applyNumberFormat="1" applyFont="1" applyBorder="1" applyAlignment="1">
      <alignment horizontal="center"/>
    </xf>
    <xf numFmtId="1" fontId="13" fillId="0" borderId="0" xfId="5" applyNumberFormat="1" applyFont="1" applyAlignment="1">
      <alignment horizontal="center"/>
    </xf>
    <xf numFmtId="1" fontId="14" fillId="0" borderId="0" xfId="5" applyNumberFormat="1" applyFont="1" applyAlignment="1">
      <alignment horizontal="center"/>
    </xf>
    <xf numFmtId="1" fontId="13" fillId="0" borderId="14" xfId="5" applyNumberFormat="1" applyFont="1" applyBorder="1" applyAlignment="1">
      <alignment horizontal="center"/>
    </xf>
    <xf numFmtId="1" fontId="13" fillId="0" borderId="7" xfId="5" applyNumberFormat="1" applyFont="1" applyBorder="1" applyAlignment="1">
      <alignment horizontal="center"/>
    </xf>
    <xf numFmtId="41" fontId="4" fillId="0" borderId="0" xfId="2" applyFont="1" applyFill="1" applyAlignment="1">
      <alignment vertical="center"/>
    </xf>
    <xf numFmtId="41" fontId="3" fillId="0" borderId="0" xfId="2" applyFont="1" applyFill="1" applyAlignment="1">
      <alignment vertical="center"/>
    </xf>
    <xf numFmtId="41" fontId="4" fillId="0" borderId="5" xfId="2" applyFont="1" applyFill="1" applyBorder="1" applyAlignment="1">
      <alignment horizontal="center" vertical="center"/>
    </xf>
    <xf numFmtId="41" fontId="3" fillId="0" borderId="5" xfId="2" applyFont="1" applyFill="1" applyBorder="1" applyAlignment="1">
      <alignment horizontal="center" vertical="center"/>
    </xf>
    <xf numFmtId="41" fontId="4" fillId="0" borderId="9" xfId="2" applyFont="1" applyFill="1" applyBorder="1" applyAlignment="1">
      <alignment horizontal="center" vertical="center"/>
    </xf>
    <xf numFmtId="41" fontId="3" fillId="0" borderId="9" xfId="2" applyFont="1" applyFill="1" applyBorder="1" applyAlignment="1">
      <alignment horizontal="center" vertical="center"/>
    </xf>
    <xf numFmtId="41" fontId="4" fillId="0" borderId="11" xfId="2" applyFont="1" applyFill="1" applyBorder="1" applyAlignment="1">
      <alignment horizontal="center" vertical="center"/>
    </xf>
    <xf numFmtId="41" fontId="3" fillId="0" borderId="11" xfId="2" applyFont="1" applyFill="1" applyBorder="1" applyAlignment="1">
      <alignment horizontal="center" vertical="center"/>
    </xf>
    <xf numFmtId="41" fontId="6" fillId="0" borderId="11" xfId="2" applyFont="1" applyFill="1" applyBorder="1" applyAlignment="1">
      <alignment horizontal="center" vertical="center"/>
    </xf>
    <xf numFmtId="41" fontId="3" fillId="0" borderId="1" xfId="2" applyFont="1" applyFill="1" applyBorder="1" applyAlignment="1">
      <alignment vertical="center"/>
    </xf>
    <xf numFmtId="41" fontId="3" fillId="0" borderId="1" xfId="2" applyFont="1" applyFill="1" applyBorder="1" applyAlignment="1">
      <alignment horizontal="center" vertical="center"/>
    </xf>
    <xf numFmtId="41" fontId="6" fillId="0" borderId="11" xfId="2" applyFont="1" applyFill="1" applyBorder="1" applyAlignment="1">
      <alignment vertical="center"/>
    </xf>
    <xf numFmtId="41" fontId="7" fillId="0" borderId="0" xfId="2" applyFont="1" applyFill="1" applyAlignment="1">
      <alignment vertical="center"/>
    </xf>
    <xf numFmtId="41" fontId="6" fillId="0" borderId="0" xfId="2" applyFont="1" applyFill="1" applyAlignment="1">
      <alignment vertical="center"/>
    </xf>
    <xf numFmtId="41" fontId="6" fillId="0" borderId="0" xfId="2" applyFont="1" applyFill="1" applyAlignment="1">
      <alignment horizontal="center" vertical="center"/>
    </xf>
    <xf numFmtId="41" fontId="4" fillId="0" borderId="4" xfId="2" applyFont="1" applyFill="1" applyBorder="1" applyAlignment="1">
      <alignment vertical="center"/>
    </xf>
    <xf numFmtId="41" fontId="4" fillId="0" borderId="10" xfId="2" applyFont="1" applyFill="1" applyBorder="1" applyAlignment="1">
      <alignment vertical="center"/>
    </xf>
    <xf numFmtId="41" fontId="4" fillId="0" borderId="8" xfId="2" applyFont="1" applyFill="1" applyBorder="1" applyAlignment="1">
      <alignment vertical="center"/>
    </xf>
    <xf numFmtId="41" fontId="3" fillId="0" borderId="0" xfId="2" applyFont="1" applyFill="1" applyBorder="1" applyAlignment="1">
      <alignment vertical="center"/>
    </xf>
    <xf numFmtId="41" fontId="4" fillId="0" borderId="0" xfId="2" applyFont="1" applyFill="1" applyBorder="1" applyAlignment="1">
      <alignment vertical="center"/>
    </xf>
    <xf numFmtId="41" fontId="6" fillId="0" borderId="10" xfId="2" applyFont="1" applyFill="1" applyBorder="1" applyAlignment="1">
      <alignment horizontal="center" vertical="center"/>
    </xf>
    <xf numFmtId="168" fontId="3" fillId="0" borderId="13" xfId="2" applyNumberFormat="1" applyFont="1" applyFill="1" applyBorder="1" applyAlignment="1">
      <alignment vertical="center"/>
    </xf>
    <xf numFmtId="41" fontId="4" fillId="0" borderId="16" xfId="2" applyFont="1" applyFill="1" applyBorder="1" applyAlignment="1">
      <alignment vertical="center"/>
    </xf>
    <xf numFmtId="41" fontId="3" fillId="0" borderId="16" xfId="2" applyFont="1" applyFill="1" applyBorder="1" applyAlignment="1">
      <alignment vertical="center"/>
    </xf>
    <xf numFmtId="174" fontId="6" fillId="0" borderId="11" xfId="2" applyNumberFormat="1" applyFont="1" applyFill="1" applyBorder="1" applyAlignment="1">
      <alignment horizontal="center" vertical="center"/>
    </xf>
    <xf numFmtId="175" fontId="4" fillId="0" borderId="0" xfId="2" applyNumberFormat="1" applyFont="1" applyFill="1" applyAlignment="1">
      <alignment vertical="center"/>
    </xf>
    <xf numFmtId="175" fontId="3" fillId="0" borderId="0" xfId="2" applyNumberFormat="1" applyFont="1" applyFill="1" applyAlignment="1">
      <alignment vertical="center"/>
    </xf>
    <xf numFmtId="175" fontId="3" fillId="0" borderId="5" xfId="2" applyNumberFormat="1" applyFont="1" applyFill="1" applyBorder="1" applyAlignment="1">
      <alignment horizontal="center" vertical="center"/>
    </xf>
    <xf numFmtId="175" fontId="3" fillId="0" borderId="9" xfId="2" applyNumberFormat="1" applyFont="1" applyFill="1" applyBorder="1" applyAlignment="1">
      <alignment horizontal="center" vertical="center"/>
    </xf>
    <xf numFmtId="175" fontId="4" fillId="0" borderId="11" xfId="2" applyNumberFormat="1" applyFont="1" applyFill="1" applyBorder="1" applyAlignment="1">
      <alignment vertical="center"/>
    </xf>
    <xf numFmtId="175" fontId="4" fillId="0" borderId="1" xfId="2" applyNumberFormat="1" applyFont="1" applyFill="1" applyBorder="1" applyAlignment="1">
      <alignment vertical="center"/>
    </xf>
    <xf numFmtId="175" fontId="6" fillId="0" borderId="11" xfId="2" applyNumberFormat="1" applyFont="1" applyFill="1" applyBorder="1" applyAlignment="1">
      <alignment vertical="center"/>
    </xf>
    <xf numFmtId="175" fontId="7" fillId="0" borderId="11" xfId="2" applyNumberFormat="1" applyFont="1" applyFill="1" applyBorder="1" applyAlignment="1">
      <alignment vertical="center"/>
    </xf>
    <xf numFmtId="175" fontId="3" fillId="0" borderId="1" xfId="2" applyNumberFormat="1" applyFont="1" applyFill="1" applyBorder="1" applyAlignment="1">
      <alignment vertical="center"/>
    </xf>
    <xf numFmtId="175" fontId="6" fillId="0" borderId="0" xfId="2" applyNumberFormat="1" applyFont="1" applyFill="1" applyAlignment="1">
      <alignment vertical="center"/>
    </xf>
    <xf numFmtId="175" fontId="3" fillId="0" borderId="0" xfId="2" applyNumberFormat="1" applyFont="1" applyFill="1" applyBorder="1" applyAlignment="1">
      <alignment vertical="center"/>
    </xf>
    <xf numFmtId="175" fontId="4" fillId="0" borderId="0" xfId="2" applyNumberFormat="1" applyFont="1" applyFill="1" applyBorder="1" applyAlignment="1">
      <alignment vertical="center"/>
    </xf>
    <xf numFmtId="175" fontId="12" fillId="0" borderId="0" xfId="2" applyNumberFormat="1" applyFont="1" applyFill="1" applyBorder="1" applyAlignment="1">
      <alignment horizontal="center" vertical="center"/>
    </xf>
    <xf numFmtId="175" fontId="4" fillId="0" borderId="5" xfId="2" applyNumberFormat="1" applyFont="1" applyFill="1" applyBorder="1" applyAlignment="1">
      <alignment horizontal="center" vertical="center"/>
    </xf>
    <xf numFmtId="175" fontId="4" fillId="0" borderId="9" xfId="2" applyNumberFormat="1" applyFont="1" applyFill="1" applyBorder="1" applyAlignment="1">
      <alignment horizontal="center" vertical="center"/>
    </xf>
    <xf numFmtId="175" fontId="7" fillId="0" borderId="0" xfId="2" applyNumberFormat="1" applyFont="1" applyFill="1" applyBorder="1" applyAlignment="1">
      <alignment vertical="center"/>
    </xf>
    <xf numFmtId="175" fontId="7" fillId="0" borderId="0" xfId="2" applyNumberFormat="1" applyFont="1" applyFill="1" applyAlignment="1">
      <alignment vertical="center"/>
    </xf>
    <xf numFmtId="175" fontId="6" fillId="0" borderId="11" xfId="2" applyNumberFormat="1" applyFont="1" applyFill="1" applyBorder="1" applyAlignment="1">
      <alignment horizontal="right" vertical="center"/>
    </xf>
    <xf numFmtId="175" fontId="4" fillId="0" borderId="11" xfId="2" applyNumberFormat="1" applyFont="1" applyFill="1" applyBorder="1" applyAlignment="1">
      <alignment horizontal="right" vertical="center"/>
    </xf>
    <xf numFmtId="173" fontId="7" fillId="0" borderId="11" xfId="2" applyNumberFormat="1" applyFont="1" applyFill="1" applyBorder="1" applyAlignment="1">
      <alignment vertical="center"/>
    </xf>
    <xf numFmtId="4" fontId="6" fillId="0" borderId="11" xfId="2" applyNumberFormat="1" applyFont="1" applyFill="1" applyBorder="1" applyAlignment="1">
      <alignment vertical="center"/>
    </xf>
    <xf numFmtId="4" fontId="4" fillId="0" borderId="1" xfId="2" applyNumberFormat="1" applyFont="1" applyFill="1" applyBorder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3" fillId="0" borderId="5" xfId="2" applyNumberFormat="1" applyFont="1" applyFill="1" applyBorder="1" applyAlignment="1">
      <alignment horizontal="center" vertical="center"/>
    </xf>
    <xf numFmtId="4" fontId="3" fillId="0" borderId="9" xfId="2" applyNumberFormat="1" applyFont="1" applyFill="1" applyBorder="1" applyAlignment="1">
      <alignment horizontal="center" vertical="center"/>
    </xf>
    <xf numFmtId="175" fontId="3" fillId="0" borderId="11" xfId="2" applyNumberFormat="1" applyFont="1" applyFill="1" applyBorder="1" applyAlignment="1">
      <alignment horizontal="right" vertical="center"/>
    </xf>
    <xf numFmtId="175" fontId="4" fillId="0" borderId="1" xfId="2" applyNumberFormat="1" applyFont="1" applyFill="1" applyBorder="1" applyAlignment="1">
      <alignment horizontal="right" vertical="center"/>
    </xf>
    <xf numFmtId="3" fontId="7" fillId="0" borderId="11" xfId="2" applyNumberFormat="1" applyFont="1" applyFill="1" applyBorder="1" applyAlignment="1">
      <alignment vertical="center"/>
    </xf>
    <xf numFmtId="3" fontId="4" fillId="0" borderId="1" xfId="2" applyNumberFormat="1" applyFont="1" applyFill="1" applyBorder="1" applyAlignment="1">
      <alignment vertical="center"/>
    </xf>
    <xf numFmtId="3" fontId="7" fillId="0" borderId="0" xfId="2" applyNumberFormat="1" applyFont="1" applyFill="1" applyBorder="1" applyAlignment="1">
      <alignment vertical="center"/>
    </xf>
    <xf numFmtId="3" fontId="4" fillId="0" borderId="4" xfId="2" applyNumberFormat="1" applyFont="1" applyFill="1" applyBorder="1" applyAlignment="1">
      <alignment vertical="center"/>
    </xf>
    <xf numFmtId="3" fontId="4" fillId="0" borderId="10" xfId="2" applyNumberFormat="1" applyFont="1" applyFill="1" applyBorder="1" applyAlignment="1">
      <alignment vertical="center"/>
    </xf>
    <xf numFmtId="3" fontId="4" fillId="0" borderId="8" xfId="2" applyNumberFormat="1" applyFont="1" applyFill="1" applyBorder="1" applyAlignment="1">
      <alignment vertical="center"/>
    </xf>
    <xf numFmtId="173" fontId="4" fillId="0" borderId="1" xfId="2" applyNumberFormat="1" applyFont="1" applyFill="1" applyBorder="1" applyAlignment="1">
      <alignment vertical="center"/>
    </xf>
    <xf numFmtId="173" fontId="7" fillId="0" borderId="0" xfId="2" applyNumberFormat="1" applyFont="1" applyFill="1" applyAlignment="1">
      <alignment vertical="center"/>
    </xf>
    <xf numFmtId="173" fontId="4" fillId="0" borderId="4" xfId="2" applyNumberFormat="1" applyFont="1" applyFill="1" applyBorder="1" applyAlignment="1">
      <alignment vertical="center"/>
    </xf>
    <xf numFmtId="173" fontId="4" fillId="0" borderId="10" xfId="2" applyNumberFormat="1" applyFont="1" applyFill="1" applyBorder="1" applyAlignment="1">
      <alignment vertical="center"/>
    </xf>
    <xf numFmtId="173" fontId="4" fillId="0" borderId="8" xfId="2" applyNumberFormat="1" applyFont="1" applyFill="1" applyBorder="1" applyAlignment="1">
      <alignment vertical="center"/>
    </xf>
    <xf numFmtId="173" fontId="4" fillId="0" borderId="5" xfId="2" applyNumberFormat="1" applyFont="1" applyFill="1" applyBorder="1" applyAlignment="1">
      <alignment horizontal="center" vertical="center"/>
    </xf>
    <xf numFmtId="173" fontId="4" fillId="0" borderId="9" xfId="2" applyNumberFormat="1" applyFont="1" applyFill="1" applyBorder="1" applyAlignment="1">
      <alignment horizontal="center" vertical="center"/>
    </xf>
    <xf numFmtId="173" fontId="7" fillId="0" borderId="12" xfId="2" applyNumberFormat="1" applyFont="1" applyFill="1" applyBorder="1" applyAlignment="1">
      <alignment vertical="center"/>
    </xf>
    <xf numFmtId="173" fontId="3" fillId="0" borderId="0" xfId="2" applyNumberFormat="1" applyFont="1" applyFill="1" applyAlignment="1">
      <alignment vertical="center"/>
    </xf>
    <xf numFmtId="173" fontId="4" fillId="0" borderId="0" xfId="2" applyNumberFormat="1" applyFont="1" applyFill="1" applyBorder="1" applyAlignment="1">
      <alignment vertical="center"/>
    </xf>
    <xf numFmtId="173" fontId="4" fillId="0" borderId="16" xfId="2" applyNumberFormat="1" applyFont="1" applyFill="1" applyBorder="1" applyAlignment="1">
      <alignment vertical="center"/>
    </xf>
    <xf numFmtId="173" fontId="4" fillId="0" borderId="11" xfId="2" applyNumberFormat="1" applyFont="1" applyFill="1" applyBorder="1" applyAlignment="1">
      <alignment horizontal="right" vertical="center"/>
    </xf>
    <xf numFmtId="173" fontId="7" fillId="0" borderId="11" xfId="2" applyNumberFormat="1" applyFont="1" applyFill="1" applyBorder="1" applyAlignment="1">
      <alignment horizontal="right" vertical="center"/>
    </xf>
    <xf numFmtId="173" fontId="6" fillId="0" borderId="11" xfId="2" applyNumberFormat="1" applyFont="1" applyFill="1" applyBorder="1" applyAlignment="1">
      <alignment horizontal="right" vertical="center"/>
    </xf>
    <xf numFmtId="173" fontId="4" fillId="0" borderId="1" xfId="2" applyNumberFormat="1" applyFont="1" applyFill="1" applyBorder="1" applyAlignment="1">
      <alignment horizontal="right" vertical="center"/>
    </xf>
    <xf numFmtId="173" fontId="7" fillId="0" borderId="0" xfId="2" applyNumberFormat="1" applyFont="1" applyFill="1" applyAlignment="1">
      <alignment horizontal="right" vertical="center"/>
    </xf>
    <xf numFmtId="173" fontId="4" fillId="0" borderId="4" xfId="2" applyNumberFormat="1" applyFont="1" applyFill="1" applyBorder="1" applyAlignment="1">
      <alignment horizontal="right" vertical="center"/>
    </xf>
    <xf numFmtId="173" fontId="4" fillId="0" borderId="10" xfId="2" applyNumberFormat="1" applyFont="1" applyFill="1" applyBorder="1" applyAlignment="1">
      <alignment horizontal="right" vertical="center"/>
    </xf>
    <xf numFmtId="173" fontId="4" fillId="0" borderId="8" xfId="2" applyNumberFormat="1" applyFont="1" applyFill="1" applyBorder="1" applyAlignment="1">
      <alignment horizontal="right" vertical="center"/>
    </xf>
    <xf numFmtId="173" fontId="4" fillId="0" borderId="0" xfId="2" applyNumberFormat="1" applyFont="1" applyFill="1" applyBorder="1" applyAlignment="1">
      <alignment horizontal="right" vertical="center"/>
    </xf>
    <xf numFmtId="173" fontId="4" fillId="0" borderId="5" xfId="2" applyNumberFormat="1" applyFont="1" applyFill="1" applyBorder="1" applyAlignment="1">
      <alignment horizontal="right" vertical="center"/>
    </xf>
    <xf numFmtId="173" fontId="4" fillId="0" borderId="9" xfId="2" applyNumberFormat="1" applyFont="1" applyFill="1" applyBorder="1" applyAlignment="1">
      <alignment horizontal="right" vertical="center"/>
    </xf>
    <xf numFmtId="173" fontId="7" fillId="0" borderId="2" xfId="2" applyNumberFormat="1" applyFont="1" applyFill="1" applyBorder="1" applyAlignment="1">
      <alignment horizontal="right" vertical="center"/>
    </xf>
    <xf numFmtId="173" fontId="7" fillId="0" borderId="12" xfId="2" applyNumberFormat="1" applyFont="1" applyFill="1" applyBorder="1" applyAlignment="1">
      <alignment horizontal="right" vertical="center"/>
    </xf>
    <xf numFmtId="173" fontId="4" fillId="0" borderId="13" xfId="2" applyNumberFormat="1" applyFont="1" applyFill="1" applyBorder="1" applyAlignment="1">
      <alignment horizontal="right" vertical="center"/>
    </xf>
    <xf numFmtId="2" fontId="6" fillId="0" borderId="0" xfId="2" applyNumberFormat="1" applyFont="1" applyFill="1" applyBorder="1" applyAlignment="1">
      <alignment vertical="center"/>
    </xf>
    <xf numFmtId="3" fontId="7" fillId="0" borderId="12" xfId="2" applyNumberFormat="1" applyFont="1" applyFill="1" applyBorder="1" applyAlignment="1">
      <alignment vertical="center"/>
    </xf>
    <xf numFmtId="4" fontId="6" fillId="0" borderId="11" xfId="2" applyNumberFormat="1" applyFont="1" applyFill="1" applyBorder="1" applyAlignment="1">
      <alignment horizontal="right" vertical="center"/>
    </xf>
    <xf numFmtId="4" fontId="13" fillId="0" borderId="7" xfId="1" applyNumberFormat="1" applyFont="1" applyFill="1" applyBorder="1" applyAlignment="1">
      <alignment horizontal="right"/>
    </xf>
    <xf numFmtId="4" fontId="13" fillId="0" borderId="0" xfId="1" applyNumberFormat="1" applyFont="1" applyFill="1" applyBorder="1" applyAlignment="1">
      <alignment horizontal="right"/>
    </xf>
    <xf numFmtId="4" fontId="13" fillId="0" borderId="0" xfId="1" applyNumberFormat="1" applyFont="1" applyFill="1" applyAlignment="1">
      <alignment horizontal="right"/>
    </xf>
    <xf numFmtId="3" fontId="13" fillId="0" borderId="0" xfId="1" applyNumberFormat="1" applyFont="1" applyFill="1" applyAlignment="1">
      <alignment horizontal="right"/>
    </xf>
    <xf numFmtId="3" fontId="13" fillId="0" borderId="0" xfId="1" applyNumberFormat="1" applyFont="1" applyFill="1" applyBorder="1" applyAlignment="1">
      <alignment horizontal="right"/>
    </xf>
    <xf numFmtId="4" fontId="14" fillId="0" borderId="0" xfId="1" applyNumberFormat="1" applyFont="1" applyFill="1" applyBorder="1" applyAlignment="1">
      <alignment horizontal="right"/>
    </xf>
    <xf numFmtId="3" fontId="14" fillId="0" borderId="0" xfId="1" applyNumberFormat="1" applyFont="1" applyFill="1" applyBorder="1" applyAlignment="1">
      <alignment horizontal="right"/>
    </xf>
    <xf numFmtId="4" fontId="13" fillId="0" borderId="14" xfId="1" applyNumberFormat="1" applyFont="1" applyFill="1" applyBorder="1" applyAlignment="1">
      <alignment horizontal="right"/>
    </xf>
    <xf numFmtId="3" fontId="13" fillId="0" borderId="14" xfId="1" applyNumberFormat="1" applyFont="1" applyFill="1" applyBorder="1" applyAlignment="1">
      <alignment horizontal="right"/>
    </xf>
    <xf numFmtId="3" fontId="13" fillId="0" borderId="14" xfId="2" applyNumberFormat="1" applyFont="1" applyFill="1" applyBorder="1" applyAlignment="1">
      <alignment horizontal="right"/>
    </xf>
    <xf numFmtId="4" fontId="13" fillId="0" borderId="3" xfId="1" applyNumberFormat="1" applyFont="1" applyFill="1" applyBorder="1" applyAlignment="1">
      <alignment horizontal="right"/>
    </xf>
    <xf numFmtId="3" fontId="13" fillId="0" borderId="3" xfId="1" applyNumberFormat="1" applyFont="1" applyFill="1" applyBorder="1" applyAlignment="1">
      <alignment horizontal="right"/>
    </xf>
    <xf numFmtId="4" fontId="14" fillId="0" borderId="0" xfId="1" applyNumberFormat="1" applyFont="1" applyFill="1" applyAlignment="1">
      <alignment horizontal="right"/>
    </xf>
    <xf numFmtId="3" fontId="14" fillId="0" borderId="0" xfId="1" applyNumberFormat="1" applyFont="1" applyFill="1" applyAlignment="1">
      <alignment horizontal="right"/>
    </xf>
    <xf numFmtId="3" fontId="13" fillId="0" borderId="7" xfId="1" applyNumberFormat="1" applyFont="1" applyFill="1" applyBorder="1" applyAlignment="1">
      <alignment horizontal="right"/>
    </xf>
    <xf numFmtId="169" fontId="13" fillId="0" borderId="5" xfId="1" applyNumberFormat="1" applyFont="1" applyFill="1" applyBorder="1" applyAlignment="1">
      <alignment horizontal="center" vertical="center"/>
    </xf>
    <xf numFmtId="1" fontId="13" fillId="0" borderId="5" xfId="1" applyNumberFormat="1" applyFont="1" applyFill="1" applyBorder="1" applyAlignment="1">
      <alignment horizontal="center" vertical="center"/>
    </xf>
    <xf numFmtId="171" fontId="13" fillId="0" borderId="5" xfId="1" applyNumberFormat="1" applyFont="1" applyFill="1" applyBorder="1" applyAlignment="1">
      <alignment horizontal="center" vertical="center"/>
    </xf>
    <xf numFmtId="4" fontId="13" fillId="0" borderId="5" xfId="1" applyNumberFormat="1" applyFont="1" applyFill="1" applyBorder="1" applyAlignment="1">
      <alignment horizontal="center" vertical="center"/>
    </xf>
    <xf numFmtId="3" fontId="13" fillId="0" borderId="5" xfId="1" applyNumberFormat="1" applyFont="1" applyFill="1" applyBorder="1" applyAlignment="1">
      <alignment horizontal="center" vertical="center"/>
    </xf>
    <xf numFmtId="3" fontId="13" fillId="0" borderId="2" xfId="1" applyNumberFormat="1" applyFont="1" applyFill="1" applyBorder="1" applyAlignment="1">
      <alignment horizontal="center" vertical="center"/>
    </xf>
    <xf numFmtId="41" fontId="13" fillId="0" borderId="4" xfId="2" applyFont="1" applyFill="1" applyBorder="1" applyAlignment="1">
      <alignment horizontal="center" vertical="center"/>
    </xf>
    <xf numFmtId="0" fontId="13" fillId="0" borderId="0" xfId="5" applyFont="1" applyAlignment="1">
      <alignment horizontal="center" vertical="center"/>
    </xf>
    <xf numFmtId="169" fontId="13" fillId="0" borderId="9" xfId="5" applyNumberFormat="1" applyFont="1" applyBorder="1" applyAlignment="1">
      <alignment horizontal="center" vertical="center"/>
    </xf>
    <xf numFmtId="1" fontId="13" fillId="0" borderId="9" xfId="5" applyNumberFormat="1" applyFont="1" applyBorder="1" applyAlignment="1">
      <alignment horizontal="center" vertical="center"/>
    </xf>
    <xf numFmtId="172" fontId="13" fillId="0" borderId="9" xfId="4" applyNumberFormat="1" applyFont="1" applyFill="1" applyBorder="1" applyAlignment="1">
      <alignment horizontal="center" vertical="center"/>
    </xf>
    <xf numFmtId="171" fontId="13" fillId="0" borderId="9" xfId="1" applyNumberFormat="1" applyFont="1" applyFill="1" applyBorder="1" applyAlignment="1">
      <alignment horizontal="center" vertical="center"/>
    </xf>
    <xf numFmtId="4" fontId="13" fillId="0" borderId="9" xfId="1" applyNumberFormat="1" applyFont="1" applyFill="1" applyBorder="1" applyAlignment="1">
      <alignment horizontal="center" vertical="center"/>
    </xf>
    <xf numFmtId="3" fontId="13" fillId="0" borderId="9" xfId="1" applyNumberFormat="1" applyFont="1" applyFill="1" applyBorder="1" applyAlignment="1">
      <alignment horizontal="center" vertical="center"/>
    </xf>
    <xf numFmtId="3" fontId="13" fillId="0" borderId="6" xfId="1" applyNumberFormat="1" applyFont="1" applyFill="1" applyBorder="1" applyAlignment="1">
      <alignment horizontal="center" vertical="center"/>
    </xf>
    <xf numFmtId="41" fontId="13" fillId="0" borderId="8" xfId="2" applyFont="1" applyFill="1" applyBorder="1" applyAlignment="1">
      <alignment horizontal="center" vertical="center"/>
    </xf>
    <xf numFmtId="0" fontId="3" fillId="0" borderId="0" xfId="5" applyFont="1" applyAlignment="1">
      <alignment horizontal="center" vertical="center"/>
    </xf>
    <xf numFmtId="0" fontId="3" fillId="0" borderId="0" xfId="5" applyFont="1" applyAlignment="1">
      <alignment vertical="center"/>
    </xf>
    <xf numFmtId="1" fontId="3" fillId="0" borderId="0" xfId="5" applyNumberFormat="1" applyFont="1" applyAlignment="1">
      <alignment horizontal="center" vertical="center"/>
    </xf>
    <xf numFmtId="0" fontId="5" fillId="0" borderId="0" xfId="5" applyFont="1" applyAlignment="1">
      <alignment vertical="center"/>
    </xf>
    <xf numFmtId="41" fontId="3" fillId="0" borderId="0" xfId="2" applyFont="1" applyFill="1" applyAlignment="1">
      <alignment horizontal="center" vertical="center"/>
    </xf>
    <xf numFmtId="166" fontId="3" fillId="0" borderId="1" xfId="3" applyFont="1" applyFill="1" applyBorder="1" applyAlignment="1">
      <alignment vertical="center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2" xfId="5" applyFont="1" applyBorder="1" applyAlignment="1">
      <alignment vertical="center"/>
    </xf>
    <xf numFmtId="0" fontId="3" fillId="0" borderId="10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3" fillId="0" borderId="12" xfId="5" applyFont="1" applyBorder="1" applyAlignment="1">
      <alignment vertical="center"/>
    </xf>
    <xf numFmtId="0" fontId="3" fillId="0" borderId="0" xfId="5" applyFont="1" applyAlignment="1">
      <alignment horizontal="left" vertical="center"/>
    </xf>
    <xf numFmtId="0" fontId="3" fillId="0" borderId="10" xfId="5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6" fillId="0" borderId="12" xfId="5" applyFont="1" applyBorder="1" applyAlignment="1">
      <alignment vertical="center"/>
    </xf>
    <xf numFmtId="0" fontId="6" fillId="0" borderId="0" xfId="5" applyFont="1" applyAlignment="1">
      <alignment vertical="center"/>
    </xf>
    <xf numFmtId="0" fontId="6" fillId="0" borderId="10" xfId="5" applyFont="1" applyBorder="1" applyAlignment="1">
      <alignment vertical="center"/>
    </xf>
    <xf numFmtId="0" fontId="6" fillId="0" borderId="10" xfId="5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0" xfId="5" applyFont="1" applyBorder="1" applyAlignment="1">
      <alignment horizontal="center" vertical="center"/>
    </xf>
    <xf numFmtId="0" fontId="3" fillId="0" borderId="13" xfId="5" applyFont="1" applyBorder="1" applyAlignment="1">
      <alignment vertical="center"/>
    </xf>
    <xf numFmtId="0" fontId="3" fillId="0" borderId="14" xfId="5" applyFont="1" applyBorder="1" applyAlignment="1">
      <alignment vertical="center"/>
    </xf>
    <xf numFmtId="0" fontId="3" fillId="0" borderId="15" xfId="5" applyFont="1" applyBorder="1" applyAlignment="1">
      <alignment vertical="center"/>
    </xf>
    <xf numFmtId="0" fontId="3" fillId="0" borderId="15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38" fontId="3" fillId="0" borderId="2" xfId="5" applyNumberFormat="1" applyFont="1" applyBorder="1" applyAlignment="1">
      <alignment horizontal="left" vertical="center"/>
    </xf>
    <xf numFmtId="38" fontId="6" fillId="0" borderId="3" xfId="5" applyNumberFormat="1" applyFont="1" applyBorder="1" applyAlignment="1">
      <alignment vertical="center"/>
    </xf>
    <xf numFmtId="38" fontId="6" fillId="0" borderId="3" xfId="5" applyNumberFormat="1" applyFont="1" applyBorder="1" applyAlignment="1">
      <alignment horizontal="center" vertical="center"/>
    </xf>
    <xf numFmtId="38" fontId="3" fillId="0" borderId="12" xfId="5" applyNumberFormat="1" applyFont="1" applyBorder="1" applyAlignment="1">
      <alignment horizontal="left" vertical="center"/>
    </xf>
    <xf numFmtId="38" fontId="6" fillId="0" borderId="0" xfId="5" applyNumberFormat="1" applyFont="1" applyAlignment="1">
      <alignment vertical="center"/>
    </xf>
    <xf numFmtId="38" fontId="6" fillId="0" borderId="0" xfId="5" applyNumberFormat="1" applyFont="1" applyAlignment="1">
      <alignment horizontal="center" vertical="center"/>
    </xf>
    <xf numFmtId="38" fontId="3" fillId="0" borderId="6" xfId="5" applyNumberFormat="1" applyFont="1" applyBorder="1" applyAlignment="1">
      <alignment horizontal="left" vertical="center"/>
    </xf>
    <xf numFmtId="38" fontId="6" fillId="0" borderId="7" xfId="5" applyNumberFormat="1" applyFont="1" applyBorder="1" applyAlignment="1">
      <alignment vertical="center"/>
    </xf>
    <xf numFmtId="38" fontId="6" fillId="0" borderId="7" xfId="5" applyNumberFormat="1" applyFont="1" applyBorder="1" applyAlignment="1">
      <alignment horizontal="center" vertical="center"/>
    </xf>
    <xf numFmtId="38" fontId="3" fillId="0" borderId="0" xfId="5" applyNumberFormat="1" applyFont="1" applyAlignment="1">
      <alignment horizontal="left" vertical="center"/>
    </xf>
    <xf numFmtId="175" fontId="6" fillId="0" borderId="5" xfId="2" applyNumberFormat="1" applyFont="1" applyFill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10" xfId="0" applyNumberFormat="1" applyFont="1" applyBorder="1" applyAlignment="1">
      <alignment horizontal="center" vertical="center"/>
    </xf>
    <xf numFmtId="0" fontId="6" fillId="0" borderId="13" xfId="5" applyFont="1" applyBorder="1" applyAlignment="1">
      <alignment vertical="center"/>
    </xf>
    <xf numFmtId="49" fontId="6" fillId="0" borderId="15" xfId="0" applyNumberFormat="1" applyFont="1" applyBorder="1" applyAlignment="1">
      <alignment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5" fontId="4" fillId="0" borderId="13" xfId="2" applyNumberFormat="1" applyFont="1" applyFill="1" applyBorder="1" applyAlignment="1">
      <alignment vertical="center"/>
    </xf>
    <xf numFmtId="41" fontId="3" fillId="0" borderId="15" xfId="2" applyFont="1" applyFill="1" applyBorder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175" fontId="9" fillId="0" borderId="0" xfId="2" quotePrefix="1" applyNumberFormat="1" applyFont="1" applyFill="1" applyAlignment="1">
      <alignment horizontal="left" vertical="center"/>
    </xf>
    <xf numFmtId="38" fontId="3" fillId="0" borderId="2" xfId="5" applyNumberFormat="1" applyFont="1" applyBorder="1" applyAlignment="1">
      <alignment vertical="center"/>
    </xf>
    <xf numFmtId="38" fontId="3" fillId="0" borderId="12" xfId="5" applyNumberFormat="1" applyFont="1" applyBorder="1" applyAlignment="1">
      <alignment vertical="center"/>
    </xf>
    <xf numFmtId="38" fontId="3" fillId="0" borderId="6" xfId="5" applyNumberFormat="1" applyFont="1" applyBorder="1" applyAlignment="1">
      <alignment vertical="center"/>
    </xf>
    <xf numFmtId="38" fontId="3" fillId="0" borderId="0" xfId="5" applyNumberFormat="1" applyFont="1" applyAlignment="1">
      <alignment vertical="center"/>
    </xf>
    <xf numFmtId="41" fontId="9" fillId="0" borderId="0" xfId="2" quotePrefix="1" applyFont="1" applyFill="1" applyAlignment="1">
      <alignment horizontal="left" vertical="center"/>
    </xf>
    <xf numFmtId="38" fontId="3" fillId="0" borderId="0" xfId="5" applyNumberFormat="1" applyFont="1" applyAlignment="1">
      <alignment horizontal="center" vertical="center"/>
    </xf>
    <xf numFmtId="0" fontId="12" fillId="0" borderId="0" xfId="7" applyFont="1" applyAlignment="1">
      <alignment horizontal="center" vertical="center"/>
    </xf>
    <xf numFmtId="41" fontId="12" fillId="0" borderId="0" xfId="2" applyFont="1" applyFill="1" applyAlignment="1">
      <alignment horizontal="center" vertical="center"/>
    </xf>
    <xf numFmtId="0" fontId="3" fillId="0" borderId="5" xfId="5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0" fontId="6" fillId="0" borderId="3" xfId="5" applyFont="1" applyBorder="1" applyAlignment="1">
      <alignment vertical="center"/>
    </xf>
    <xf numFmtId="0" fontId="6" fillId="0" borderId="4" xfId="5" applyFont="1" applyBorder="1" applyAlignment="1">
      <alignment vertical="center"/>
    </xf>
    <xf numFmtId="0" fontId="6" fillId="0" borderId="10" xfId="8" applyFont="1" applyBorder="1" applyAlignment="1">
      <alignment horizontal="center" vertical="center"/>
    </xf>
    <xf numFmtId="0" fontId="6" fillId="0" borderId="11" xfId="8" applyFont="1" applyBorder="1" applyAlignment="1">
      <alignment horizontal="center" vertical="center"/>
    </xf>
    <xf numFmtId="0" fontId="3" fillId="0" borderId="15" xfId="8" applyFont="1" applyBorder="1" applyAlignment="1">
      <alignment vertical="center"/>
    </xf>
    <xf numFmtId="0" fontId="3" fillId="0" borderId="15" xfId="8" applyFont="1" applyBorder="1" applyAlignment="1">
      <alignment horizontal="center" vertical="center"/>
    </xf>
    <xf numFmtId="0" fontId="3" fillId="0" borderId="1" xfId="8" applyFont="1" applyBorder="1" applyAlignment="1">
      <alignment horizontal="center" vertical="center"/>
    </xf>
    <xf numFmtId="3" fontId="3" fillId="0" borderId="1" xfId="5" applyNumberFormat="1" applyFont="1" applyBorder="1" applyAlignment="1">
      <alignment horizontal="center" vertical="center"/>
    </xf>
    <xf numFmtId="0" fontId="6" fillId="0" borderId="10" xfId="8" applyFont="1" applyBorder="1" applyAlignment="1">
      <alignment vertical="center"/>
    </xf>
    <xf numFmtId="3" fontId="6" fillId="0" borderId="11" xfId="5" applyNumberFormat="1" applyFont="1" applyBorder="1" applyAlignment="1">
      <alignment horizontal="center" vertical="center"/>
    </xf>
    <xf numFmtId="0" fontId="6" fillId="0" borderId="0" xfId="8" applyFont="1" applyAlignment="1">
      <alignment vertical="center"/>
    </xf>
    <xf numFmtId="0" fontId="6" fillId="0" borderId="0" xfId="8" applyFont="1" applyAlignment="1">
      <alignment horizontal="center" vertical="center"/>
    </xf>
    <xf numFmtId="3" fontId="6" fillId="0" borderId="0" xfId="5" applyNumberFormat="1" applyFont="1" applyAlignment="1">
      <alignment horizontal="center" vertical="center"/>
    </xf>
    <xf numFmtId="41" fontId="6" fillId="0" borderId="3" xfId="2" applyFont="1" applyFill="1" applyBorder="1" applyAlignment="1">
      <alignment horizontal="center" vertical="center"/>
    </xf>
    <xf numFmtId="2" fontId="6" fillId="0" borderId="0" xfId="2" applyNumberFormat="1" applyFont="1" applyFill="1" applyAlignment="1">
      <alignment vertical="center"/>
    </xf>
    <xf numFmtId="41" fontId="6" fillId="0" borderId="7" xfId="2" applyFont="1" applyFill="1" applyBorder="1" applyAlignment="1">
      <alignment horizontal="center" vertical="center"/>
    </xf>
    <xf numFmtId="38" fontId="3" fillId="0" borderId="11" xfId="5" applyNumberFormat="1" applyFont="1" applyBorder="1" applyAlignment="1">
      <alignment horizontal="center" vertical="center"/>
    </xf>
    <xf numFmtId="38" fontId="6" fillId="0" borderId="11" xfId="5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67" fontId="3" fillId="0" borderId="1" xfId="5" applyNumberFormat="1" applyFont="1" applyBorder="1" applyAlignment="1">
      <alignment horizontal="center" vertical="center"/>
    </xf>
    <xf numFmtId="167" fontId="6" fillId="0" borderId="0" xfId="5" applyNumberFormat="1" applyFont="1" applyAlignment="1">
      <alignment horizontal="center" vertical="center"/>
    </xf>
    <xf numFmtId="0" fontId="6" fillId="0" borderId="6" xfId="5" applyFont="1" applyBorder="1" applyAlignment="1">
      <alignment vertical="center"/>
    </xf>
    <xf numFmtId="0" fontId="3" fillId="0" borderId="3" xfId="5" applyFont="1" applyBorder="1" applyAlignment="1">
      <alignment vertical="center"/>
    </xf>
    <xf numFmtId="0" fontId="3" fillId="0" borderId="4" xfId="5" applyFont="1" applyBorder="1" applyAlignment="1">
      <alignment vertical="center"/>
    </xf>
    <xf numFmtId="41" fontId="6" fillId="0" borderId="12" xfId="2" applyFont="1" applyFill="1" applyBorder="1" applyAlignment="1">
      <alignment horizontal="center" vertical="center"/>
    </xf>
    <xf numFmtId="0" fontId="3" fillId="0" borderId="7" xfId="5" applyFont="1" applyBorder="1" applyAlignment="1">
      <alignment vertical="center"/>
    </xf>
    <xf numFmtId="0" fontId="6" fillId="0" borderId="8" xfId="5" applyFont="1" applyBorder="1" applyAlignment="1">
      <alignment vertical="center"/>
    </xf>
    <xf numFmtId="41" fontId="10" fillId="0" borderId="1" xfId="2" applyFont="1" applyFill="1" applyBorder="1" applyAlignment="1">
      <alignment horizontal="center" vertical="center"/>
    </xf>
    <xf numFmtId="0" fontId="3" fillId="0" borderId="16" xfId="5" applyFont="1" applyBorder="1" applyAlignment="1">
      <alignment vertical="center"/>
    </xf>
    <xf numFmtId="0" fontId="3" fillId="0" borderId="16" xfId="5" applyFont="1" applyBorder="1" applyAlignment="1">
      <alignment horizontal="center" vertical="center"/>
    </xf>
    <xf numFmtId="41" fontId="3" fillId="0" borderId="16" xfId="2" applyFont="1" applyFill="1" applyBorder="1" applyAlignment="1">
      <alignment horizontal="center" vertical="center"/>
    </xf>
    <xf numFmtId="4" fontId="13" fillId="0" borderId="5" xfId="1" applyNumberFormat="1" applyFont="1" applyFill="1" applyBorder="1" applyAlignment="1">
      <alignment horizontal="center"/>
    </xf>
    <xf numFmtId="3" fontId="13" fillId="0" borderId="5" xfId="1" applyNumberFormat="1" applyFont="1" applyFill="1" applyBorder="1" applyAlignment="1">
      <alignment horizontal="center"/>
    </xf>
    <xf numFmtId="4" fontId="13" fillId="0" borderId="9" xfId="1" applyNumberFormat="1" applyFont="1" applyFill="1" applyBorder="1" applyAlignment="1">
      <alignment horizontal="center"/>
    </xf>
    <xf numFmtId="3" fontId="13" fillId="0" borderId="9" xfId="1" applyNumberFormat="1" applyFont="1" applyFill="1" applyBorder="1" applyAlignment="1">
      <alignment horizontal="center"/>
    </xf>
    <xf numFmtId="0" fontId="14" fillId="0" borderId="0" xfId="5" applyFont="1" applyAlignment="1">
      <alignment horizontal="center" vertical="center"/>
    </xf>
    <xf numFmtId="41" fontId="13" fillId="0" borderId="5" xfId="2" applyFont="1" applyFill="1" applyBorder="1" applyAlignment="1">
      <alignment horizontal="center" vertical="center"/>
    </xf>
    <xf numFmtId="41" fontId="13" fillId="0" borderId="9" xfId="2" applyFont="1" applyFill="1" applyBorder="1" applyAlignment="1">
      <alignment horizontal="center" vertical="center"/>
    </xf>
    <xf numFmtId="0" fontId="3" fillId="0" borderId="0" xfId="5" applyFont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41" fontId="3" fillId="0" borderId="5" xfId="2" applyFont="1" applyFill="1" applyBorder="1" applyAlignment="1">
      <alignment horizontal="center" vertical="center" wrapText="1"/>
    </xf>
    <xf numFmtId="41" fontId="3" fillId="0" borderId="9" xfId="2" applyFont="1" applyFill="1" applyBorder="1" applyAlignment="1">
      <alignment horizontal="center" vertical="center" wrapText="1"/>
    </xf>
    <xf numFmtId="0" fontId="3" fillId="0" borderId="11" xfId="5" applyFont="1" applyBorder="1" applyAlignment="1">
      <alignment horizontal="center" vertical="center"/>
    </xf>
    <xf numFmtId="41" fontId="3" fillId="0" borderId="5" xfId="2" applyFont="1" applyFill="1" applyBorder="1" applyAlignment="1">
      <alignment horizontal="center" vertical="center"/>
    </xf>
    <xf numFmtId="41" fontId="3" fillId="0" borderId="9" xfId="2" applyFont="1" applyFill="1" applyBorder="1" applyAlignment="1">
      <alignment horizontal="center" vertical="center"/>
    </xf>
    <xf numFmtId="0" fontId="3" fillId="0" borderId="5" xfId="5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0" fontId="13" fillId="0" borderId="0" xfId="5" applyFont="1" applyAlignment="1">
      <alignment horizontal="center"/>
    </xf>
    <xf numFmtId="169" fontId="13" fillId="0" borderId="0" xfId="1" applyNumberFormat="1" applyFont="1" applyFill="1" applyBorder="1" applyAlignment="1">
      <alignment horizontal="center"/>
    </xf>
    <xf numFmtId="169" fontId="13" fillId="0" borderId="13" xfId="5" applyNumberFormat="1" applyFont="1" applyBorder="1" applyAlignment="1">
      <alignment horizontal="left"/>
    </xf>
    <xf numFmtId="169" fontId="13" fillId="0" borderId="14" xfId="5" applyNumberFormat="1" applyFont="1" applyBorder="1" applyAlignment="1">
      <alignment horizontal="left"/>
    </xf>
    <xf numFmtId="0" fontId="16" fillId="2" borderId="17" xfId="11" applyFont="1" applyFill="1" applyBorder="1" applyAlignment="1">
      <alignment horizontal="center"/>
    </xf>
    <xf numFmtId="0" fontId="16" fillId="2" borderId="17" xfId="0" applyFont="1" applyFill="1" applyBorder="1" applyAlignment="1">
      <alignment horizontal="center"/>
    </xf>
  </cellXfs>
  <cellStyles count="19">
    <cellStyle name="?Q\?1@" xfId="5" xr:uid="{00000000-0005-0000-0000-000000000000}"/>
    <cellStyle name="Hipervínculo 2" xfId="13" xr:uid="{40FEBB82-01B0-4576-B16F-3B789748E75D}"/>
    <cellStyle name="Millares" xfId="1" builtinId="3"/>
    <cellStyle name="Millares [0]" xfId="2" builtinId="6"/>
    <cellStyle name="Millares [0] 2" xfId="15" xr:uid="{B4A5B07D-DEAC-4E11-9432-3A910D6918AC}"/>
    <cellStyle name="Millares 2" xfId="14" xr:uid="{81D19E72-8911-4970-861C-6F53FB1AB60D}"/>
    <cellStyle name="Millares 2 3" xfId="18" xr:uid="{AE89717A-FD4D-476D-9FFD-4CF5DE9AC35A}"/>
    <cellStyle name="Moneda" xfId="3" builtinId="4"/>
    <cellStyle name="Normal" xfId="0" builtinId="0"/>
    <cellStyle name="Normal 10 10 3" xfId="16" xr:uid="{7F483F12-454E-4EB2-9154-CF0EABA46288}"/>
    <cellStyle name="Normal 2" xfId="11" xr:uid="{5F472B49-E98E-42F7-828B-6C02C258293A}"/>
    <cellStyle name="Normal 2 2" xfId="9" xr:uid="{00000000-0005-0000-0000-000005000000}"/>
    <cellStyle name="Normal 3" xfId="12" xr:uid="{5CC986ED-D739-44E3-AA2A-A6048515FE92}"/>
    <cellStyle name="Normal_Cuadro Informe Res. 763" xfId="7" xr:uid="{00000000-0005-0000-0000-000006000000}"/>
    <cellStyle name="Normal_Libro1" xfId="8" xr:uid="{00000000-0005-0000-0000-000007000000}"/>
    <cellStyle name="Porcentaje" xfId="4" builtinId="5"/>
    <cellStyle name="Porcentual 3" xfId="10" xr:uid="{00000000-0005-0000-0000-000009000000}"/>
    <cellStyle name="S11" xfId="6" xr:uid="{00000000-0005-0000-0000-00000A000000}"/>
    <cellStyle name="S12" xfId="17" xr:uid="{E94FC0AF-3A05-480D-93AD-D1B3888769AB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I208"/>
  <sheetViews>
    <sheetView showGridLines="0" zoomScale="85" zoomScaleNormal="85" workbookViewId="0">
      <pane ySplit="4" topLeftCell="A188" activePane="bottomLeft" state="frozen"/>
      <selection pane="bottomLeft" activeCell="I208" sqref="I208"/>
    </sheetView>
  </sheetViews>
  <sheetFormatPr baseColWidth="10" defaultColWidth="11.42578125" defaultRowHeight="15" outlineLevelRow="1" x14ac:dyDescent="0.2"/>
  <cols>
    <col min="1" max="2" width="1.85546875" style="206" customWidth="1"/>
    <col min="3" max="3" width="62.42578125" style="206" customWidth="1"/>
    <col min="4" max="4" width="18.140625" style="216" bestFit="1" customWidth="1"/>
    <col min="5" max="5" width="16.28515625" style="216" bestFit="1" customWidth="1"/>
    <col min="6" max="6" width="34.28515625" style="79" customWidth="1"/>
    <col min="7" max="7" width="23" style="106" bestFit="1" customWidth="1"/>
    <col min="8" max="8" width="31" style="78" customWidth="1"/>
    <col min="9" max="9" width="20.7109375" style="216" customWidth="1"/>
    <col min="10" max="16384" width="11.42578125" style="206"/>
  </cols>
  <sheetData>
    <row r="1" spans="1:9" s="183" customFormat="1" ht="14.25" x14ac:dyDescent="0.2">
      <c r="A1" s="289" t="s">
        <v>0</v>
      </c>
      <c r="B1" s="289"/>
      <c r="C1" s="289"/>
      <c r="D1" s="289"/>
      <c r="E1" s="289"/>
      <c r="F1" s="289"/>
      <c r="G1" s="90"/>
      <c r="H1" s="66"/>
      <c r="I1" s="182"/>
    </row>
    <row r="2" spans="1:9" s="183" customFormat="1" ht="14.25" x14ac:dyDescent="0.2">
      <c r="A2" s="289" t="s">
        <v>113</v>
      </c>
      <c r="B2" s="289"/>
      <c r="C2" s="289"/>
      <c r="D2" s="289"/>
      <c r="E2" s="289"/>
      <c r="F2" s="289"/>
      <c r="G2" s="90"/>
      <c r="H2" s="66"/>
      <c r="I2" s="182"/>
    </row>
    <row r="3" spans="1:9" s="183" customFormat="1" ht="14.25" x14ac:dyDescent="0.2">
      <c r="A3" s="289" t="s">
        <v>4633</v>
      </c>
      <c r="B3" s="289"/>
      <c r="C3" s="289"/>
      <c r="D3" s="289"/>
      <c r="E3" s="289"/>
      <c r="F3" s="289"/>
      <c r="G3" s="90"/>
      <c r="H3" s="66"/>
      <c r="I3" s="184"/>
    </row>
    <row r="4" spans="1:9" s="183" customFormat="1" ht="14.25" x14ac:dyDescent="0.2">
      <c r="C4" s="185"/>
      <c r="D4" s="182"/>
      <c r="E4" s="182"/>
      <c r="F4" s="186"/>
      <c r="G4" s="90"/>
      <c r="H4" s="74" t="s">
        <v>2</v>
      </c>
      <c r="I4" s="187">
        <v>7411.91</v>
      </c>
    </row>
    <row r="5" spans="1:9" s="183" customFormat="1" ht="14.25" x14ac:dyDescent="0.2">
      <c r="D5" s="182"/>
      <c r="E5" s="182"/>
      <c r="F5" s="65"/>
      <c r="G5" s="91"/>
      <c r="H5" s="186"/>
    </row>
    <row r="6" spans="1:9" s="183" customFormat="1" ht="14.25" x14ac:dyDescent="0.2">
      <c r="A6" s="290" t="s">
        <v>3</v>
      </c>
      <c r="B6" s="291"/>
      <c r="C6" s="292"/>
      <c r="D6" s="296" t="s">
        <v>4</v>
      </c>
      <c r="E6" s="296" t="s">
        <v>5</v>
      </c>
      <c r="F6" s="67" t="s">
        <v>7</v>
      </c>
      <c r="G6" s="92" t="s">
        <v>8</v>
      </c>
      <c r="H6" s="298" t="s">
        <v>9</v>
      </c>
    </row>
    <row r="7" spans="1:9" s="183" customFormat="1" ht="14.25" x14ac:dyDescent="0.2">
      <c r="A7" s="293"/>
      <c r="B7" s="294"/>
      <c r="C7" s="295"/>
      <c r="D7" s="297"/>
      <c r="E7" s="297"/>
      <c r="F7" s="69" t="s">
        <v>10</v>
      </c>
      <c r="G7" s="93" t="s">
        <v>11</v>
      </c>
      <c r="H7" s="299"/>
    </row>
    <row r="8" spans="1:9" s="183" customFormat="1" ht="14.25" x14ac:dyDescent="0.2">
      <c r="A8" s="196" t="s">
        <v>12</v>
      </c>
      <c r="B8" s="189"/>
      <c r="C8" s="190"/>
      <c r="D8" s="197"/>
      <c r="E8" s="198"/>
      <c r="F8" s="71"/>
      <c r="G8" s="115"/>
      <c r="H8" s="72"/>
    </row>
    <row r="9" spans="1:9" s="183" customFormat="1" ht="14.25" x14ac:dyDescent="0.2">
      <c r="A9" s="199"/>
      <c r="B9" s="200" t="s">
        <v>13</v>
      </c>
      <c r="C9" s="197"/>
      <c r="D9" s="197"/>
      <c r="E9" s="198"/>
      <c r="F9" s="134">
        <v>150314405477.06775</v>
      </c>
      <c r="G9" s="108">
        <v>19093229.159999993</v>
      </c>
      <c r="H9" s="72"/>
    </row>
    <row r="10" spans="1:9" s="183" customFormat="1" ht="14.25" x14ac:dyDescent="0.2">
      <c r="A10" s="199"/>
      <c r="C10" s="201" t="s">
        <v>14</v>
      </c>
      <c r="D10" s="197"/>
      <c r="E10" s="198"/>
      <c r="F10" s="134">
        <v>28150336046.311707</v>
      </c>
      <c r="G10" s="108">
        <v>0</v>
      </c>
      <c r="H10" s="72"/>
    </row>
    <row r="11" spans="1:9" s="183" customFormat="1" x14ac:dyDescent="0.2">
      <c r="A11" s="199"/>
      <c r="C11" s="202" t="s">
        <v>4608</v>
      </c>
      <c r="D11" s="203" t="s">
        <v>15</v>
      </c>
      <c r="E11" s="204" t="s">
        <v>16</v>
      </c>
      <c r="F11" s="135">
        <v>403845519</v>
      </c>
      <c r="G11" s="107">
        <v>0</v>
      </c>
      <c r="H11" s="73" t="s">
        <v>18</v>
      </c>
    </row>
    <row r="12" spans="1:9" x14ac:dyDescent="0.2">
      <c r="A12" s="205"/>
      <c r="C12" s="202" t="s">
        <v>4662</v>
      </c>
      <c r="D12" s="203" t="s">
        <v>15</v>
      </c>
      <c r="E12" s="204" t="s">
        <v>16</v>
      </c>
      <c r="F12" s="135">
        <v>94978000</v>
      </c>
      <c r="G12" s="107">
        <v>0</v>
      </c>
      <c r="H12" s="73" t="s">
        <v>18</v>
      </c>
      <c r="I12" s="183"/>
    </row>
    <row r="13" spans="1:9" x14ac:dyDescent="0.2">
      <c r="A13" s="205"/>
      <c r="C13" s="202" t="s">
        <v>4585</v>
      </c>
      <c r="D13" s="203" t="s">
        <v>15</v>
      </c>
      <c r="E13" s="204" t="s">
        <v>16</v>
      </c>
      <c r="F13" s="135">
        <v>387003550</v>
      </c>
      <c r="G13" s="107">
        <v>0</v>
      </c>
      <c r="H13" s="73" t="s">
        <v>17</v>
      </c>
      <c r="I13" s="183"/>
    </row>
    <row r="14" spans="1:9" x14ac:dyDescent="0.2">
      <c r="A14" s="205"/>
      <c r="C14" s="202" t="s">
        <v>4585</v>
      </c>
      <c r="D14" s="203" t="s">
        <v>15</v>
      </c>
      <c r="E14" s="204" t="s">
        <v>16</v>
      </c>
      <c r="F14" s="135">
        <v>470287950</v>
      </c>
      <c r="G14" s="107">
        <v>0</v>
      </c>
      <c r="H14" s="73" t="s">
        <v>18</v>
      </c>
      <c r="I14" s="183"/>
    </row>
    <row r="15" spans="1:9" x14ac:dyDescent="0.2">
      <c r="A15" s="205"/>
      <c r="C15" s="202" t="s">
        <v>4678</v>
      </c>
      <c r="D15" s="203" t="s">
        <v>15</v>
      </c>
      <c r="E15" s="204" t="s">
        <v>16</v>
      </c>
      <c r="F15" s="135">
        <v>385076078</v>
      </c>
      <c r="G15" s="107">
        <v>0</v>
      </c>
      <c r="H15" s="73" t="s">
        <v>18</v>
      </c>
      <c r="I15" s="183"/>
    </row>
    <row r="16" spans="1:9" x14ac:dyDescent="0.2">
      <c r="A16" s="205"/>
      <c r="C16" s="202" t="s">
        <v>4675</v>
      </c>
      <c r="D16" s="203" t="s">
        <v>15</v>
      </c>
      <c r="E16" s="204" t="s">
        <v>16</v>
      </c>
      <c r="F16" s="135">
        <v>346787000</v>
      </c>
      <c r="G16" s="107">
        <v>0</v>
      </c>
      <c r="H16" s="73" t="s">
        <v>18</v>
      </c>
      <c r="I16" s="183"/>
    </row>
    <row r="17" spans="1:9" x14ac:dyDescent="0.2">
      <c r="A17" s="205"/>
      <c r="C17" s="202" t="s">
        <v>4683</v>
      </c>
      <c r="D17" s="203" t="s">
        <v>15</v>
      </c>
      <c r="E17" s="204" t="s">
        <v>16</v>
      </c>
      <c r="F17" s="135">
        <v>115659435</v>
      </c>
      <c r="G17" s="107">
        <v>0</v>
      </c>
      <c r="H17" s="73" t="s">
        <v>18</v>
      </c>
      <c r="I17" s="183"/>
    </row>
    <row r="18" spans="1:9" x14ac:dyDescent="0.2">
      <c r="A18" s="205"/>
      <c r="C18" s="202" t="s">
        <v>4677</v>
      </c>
      <c r="D18" s="203" t="s">
        <v>15</v>
      </c>
      <c r="E18" s="204" t="s">
        <v>16</v>
      </c>
      <c r="F18" s="135">
        <v>136290000</v>
      </c>
      <c r="G18" s="107">
        <v>0</v>
      </c>
      <c r="H18" s="73" t="s">
        <v>18</v>
      </c>
      <c r="I18" s="183"/>
    </row>
    <row r="19" spans="1:9" x14ac:dyDescent="0.2">
      <c r="A19" s="205"/>
      <c r="C19" s="202" t="s">
        <v>4586</v>
      </c>
      <c r="D19" s="203" t="s">
        <v>15</v>
      </c>
      <c r="E19" s="204" t="s">
        <v>16</v>
      </c>
      <c r="F19" s="135">
        <v>128253000</v>
      </c>
      <c r="G19" s="107">
        <v>0</v>
      </c>
      <c r="H19" s="73" t="s">
        <v>17</v>
      </c>
      <c r="I19" s="183"/>
    </row>
    <row r="20" spans="1:9" x14ac:dyDescent="0.2">
      <c r="A20" s="205"/>
      <c r="C20" s="202" t="s">
        <v>4586</v>
      </c>
      <c r="D20" s="203" t="s">
        <v>15</v>
      </c>
      <c r="E20" s="204" t="s">
        <v>16</v>
      </c>
      <c r="F20" s="135">
        <v>197956500</v>
      </c>
      <c r="G20" s="107">
        <v>0</v>
      </c>
      <c r="H20" s="73" t="s">
        <v>18</v>
      </c>
      <c r="I20" s="183"/>
    </row>
    <row r="21" spans="1:9" x14ac:dyDescent="0.2">
      <c r="A21" s="205"/>
      <c r="C21" s="202" t="s">
        <v>4628</v>
      </c>
      <c r="D21" s="203" t="s">
        <v>15</v>
      </c>
      <c r="E21" s="204" t="s">
        <v>16</v>
      </c>
      <c r="F21" s="135">
        <v>276234000</v>
      </c>
      <c r="G21" s="107">
        <v>0</v>
      </c>
      <c r="H21" s="73" t="s">
        <v>18</v>
      </c>
      <c r="I21" s="183"/>
    </row>
    <row r="22" spans="1:9" x14ac:dyDescent="0.2">
      <c r="A22" s="205"/>
      <c r="C22" s="202" t="s">
        <v>4682</v>
      </c>
      <c r="D22" s="203" t="s">
        <v>15</v>
      </c>
      <c r="E22" s="204" t="s">
        <v>16</v>
      </c>
      <c r="F22" s="135">
        <v>133743800</v>
      </c>
      <c r="G22" s="107">
        <v>0</v>
      </c>
      <c r="H22" s="73" t="s">
        <v>18</v>
      </c>
      <c r="I22" s="183"/>
    </row>
    <row r="23" spans="1:9" x14ac:dyDescent="0.2">
      <c r="A23" s="205"/>
      <c r="C23" s="202" t="s">
        <v>4650</v>
      </c>
      <c r="D23" s="203" t="s">
        <v>15</v>
      </c>
      <c r="E23" s="204" t="s">
        <v>16</v>
      </c>
      <c r="F23" s="135">
        <v>133504547</v>
      </c>
      <c r="G23" s="107">
        <v>0</v>
      </c>
      <c r="H23" s="73" t="s">
        <v>17</v>
      </c>
      <c r="I23" s="183"/>
    </row>
    <row r="24" spans="1:9" x14ac:dyDescent="0.2">
      <c r="A24" s="205"/>
      <c r="C24" s="202" t="s">
        <v>4650</v>
      </c>
      <c r="D24" s="203" t="s">
        <v>15</v>
      </c>
      <c r="E24" s="204" t="s">
        <v>16</v>
      </c>
      <c r="F24" s="135">
        <v>11845680</v>
      </c>
      <c r="G24" s="107">
        <v>0</v>
      </c>
      <c r="H24" s="73" t="s">
        <v>18</v>
      </c>
      <c r="I24" s="183"/>
    </row>
    <row r="25" spans="1:9" x14ac:dyDescent="0.2">
      <c r="A25" s="205"/>
      <c r="C25" s="202" t="s">
        <v>4652</v>
      </c>
      <c r="D25" s="203" t="s">
        <v>15</v>
      </c>
      <c r="E25" s="204" t="s">
        <v>16</v>
      </c>
      <c r="F25" s="135">
        <v>107566440</v>
      </c>
      <c r="G25" s="107">
        <v>0</v>
      </c>
      <c r="H25" s="73" t="s">
        <v>18</v>
      </c>
      <c r="I25" s="183"/>
    </row>
    <row r="26" spans="1:9" x14ac:dyDescent="0.2">
      <c r="A26" s="205"/>
      <c r="C26" s="202" t="s">
        <v>4657</v>
      </c>
      <c r="D26" s="203" t="s">
        <v>15</v>
      </c>
      <c r="E26" s="204" t="s">
        <v>16</v>
      </c>
      <c r="F26" s="135">
        <v>3713556840</v>
      </c>
      <c r="G26" s="107">
        <v>0</v>
      </c>
      <c r="H26" s="73" t="s">
        <v>18</v>
      </c>
      <c r="I26" s="183"/>
    </row>
    <row r="27" spans="1:9" x14ac:dyDescent="0.2">
      <c r="A27" s="205"/>
      <c r="C27" s="202" t="s">
        <v>4649</v>
      </c>
      <c r="D27" s="203" t="s">
        <v>15</v>
      </c>
      <c r="E27" s="204" t="s">
        <v>16</v>
      </c>
      <c r="F27" s="135">
        <v>2400060864</v>
      </c>
      <c r="G27" s="107">
        <v>0</v>
      </c>
      <c r="H27" s="73" t="s">
        <v>18</v>
      </c>
      <c r="I27" s="183"/>
    </row>
    <row r="28" spans="1:9" x14ac:dyDescent="0.2">
      <c r="A28" s="205"/>
      <c r="C28" s="202" t="s">
        <v>4653</v>
      </c>
      <c r="D28" s="203" t="s">
        <v>15</v>
      </c>
      <c r="E28" s="204" t="s">
        <v>16</v>
      </c>
      <c r="F28" s="135">
        <v>135100000</v>
      </c>
      <c r="G28" s="107">
        <v>0</v>
      </c>
      <c r="H28" s="73" t="s">
        <v>18</v>
      </c>
      <c r="I28" s="183"/>
    </row>
    <row r="29" spans="1:9" x14ac:dyDescent="0.2">
      <c r="A29" s="205"/>
      <c r="C29" s="202" t="s">
        <v>4681</v>
      </c>
      <c r="D29" s="203" t="s">
        <v>15</v>
      </c>
      <c r="E29" s="204" t="s">
        <v>16</v>
      </c>
      <c r="F29" s="135">
        <v>219323600</v>
      </c>
      <c r="G29" s="107">
        <v>0</v>
      </c>
      <c r="H29" s="73" t="s">
        <v>18</v>
      </c>
      <c r="I29" s="183"/>
    </row>
    <row r="30" spans="1:9" x14ac:dyDescent="0.2">
      <c r="A30" s="205"/>
      <c r="C30" s="202" t="s">
        <v>4588</v>
      </c>
      <c r="D30" s="203" t="s">
        <v>15</v>
      </c>
      <c r="E30" s="204" t="s">
        <v>16</v>
      </c>
      <c r="F30" s="135">
        <v>917659044</v>
      </c>
      <c r="G30" s="107">
        <v>0</v>
      </c>
      <c r="H30" s="73" t="s">
        <v>18</v>
      </c>
      <c r="I30" s="183"/>
    </row>
    <row r="31" spans="1:9" x14ac:dyDescent="0.2">
      <c r="A31" s="205"/>
      <c r="C31" s="202" t="s">
        <v>4679</v>
      </c>
      <c r="D31" s="203" t="s">
        <v>15</v>
      </c>
      <c r="E31" s="204" t="s">
        <v>16</v>
      </c>
      <c r="F31" s="135">
        <v>607830693</v>
      </c>
      <c r="G31" s="107">
        <v>0</v>
      </c>
      <c r="H31" s="73" t="s">
        <v>18</v>
      </c>
      <c r="I31" s="183"/>
    </row>
    <row r="32" spans="1:9" x14ac:dyDescent="0.2">
      <c r="A32" s="205"/>
      <c r="C32" s="202" t="s">
        <v>4589</v>
      </c>
      <c r="D32" s="203" t="s">
        <v>15</v>
      </c>
      <c r="E32" s="204" t="s">
        <v>16</v>
      </c>
      <c r="F32" s="135">
        <v>451253200</v>
      </c>
      <c r="G32" s="107">
        <v>0</v>
      </c>
      <c r="H32" s="73" t="s">
        <v>18</v>
      </c>
      <c r="I32" s="183"/>
    </row>
    <row r="33" spans="1:9" x14ac:dyDescent="0.2">
      <c r="A33" s="205"/>
      <c r="C33" s="202" t="s">
        <v>4589</v>
      </c>
      <c r="D33" s="203" t="s">
        <v>15</v>
      </c>
      <c r="E33" s="204" t="s">
        <v>16</v>
      </c>
      <c r="F33" s="135">
        <v>439895500</v>
      </c>
      <c r="G33" s="107">
        <v>0</v>
      </c>
      <c r="H33" s="73" t="s">
        <v>17</v>
      </c>
      <c r="I33" s="183"/>
    </row>
    <row r="34" spans="1:9" x14ac:dyDescent="0.2">
      <c r="A34" s="205"/>
      <c r="C34" s="202" t="s">
        <v>4654</v>
      </c>
      <c r="D34" s="203" t="s">
        <v>15</v>
      </c>
      <c r="E34" s="204" t="s">
        <v>16</v>
      </c>
      <c r="F34" s="135">
        <v>67208109</v>
      </c>
      <c r="G34" s="107">
        <v>0</v>
      </c>
      <c r="H34" s="73" t="s">
        <v>17</v>
      </c>
      <c r="I34" s="183"/>
    </row>
    <row r="35" spans="1:9" x14ac:dyDescent="0.2">
      <c r="A35" s="205"/>
      <c r="C35" s="202" t="s">
        <v>4654</v>
      </c>
      <c r="D35" s="203" t="s">
        <v>15</v>
      </c>
      <c r="E35" s="204" t="s">
        <v>16</v>
      </c>
      <c r="F35" s="135">
        <v>117779406</v>
      </c>
      <c r="G35" s="107">
        <v>0</v>
      </c>
      <c r="H35" s="73" t="s">
        <v>18</v>
      </c>
      <c r="I35" s="183"/>
    </row>
    <row r="36" spans="1:9" x14ac:dyDescent="0.2">
      <c r="A36" s="205"/>
      <c r="C36" s="202" t="s">
        <v>4590</v>
      </c>
      <c r="D36" s="203" t="s">
        <v>15</v>
      </c>
      <c r="E36" s="204" t="s">
        <v>16</v>
      </c>
      <c r="F36" s="135">
        <v>436536400</v>
      </c>
      <c r="G36" s="107">
        <v>0</v>
      </c>
      <c r="H36" s="73" t="s">
        <v>18</v>
      </c>
      <c r="I36" s="183"/>
    </row>
    <row r="37" spans="1:9" x14ac:dyDescent="0.2">
      <c r="A37" s="205"/>
      <c r="C37" s="202" t="s">
        <v>4590</v>
      </c>
      <c r="D37" s="203" t="s">
        <v>15</v>
      </c>
      <c r="E37" s="204" t="s">
        <v>16</v>
      </c>
      <c r="F37" s="135">
        <v>144015000</v>
      </c>
      <c r="G37" s="107">
        <v>0</v>
      </c>
      <c r="H37" s="73" t="s">
        <v>17</v>
      </c>
      <c r="I37" s="183"/>
    </row>
    <row r="38" spans="1:9" x14ac:dyDescent="0.2">
      <c r="A38" s="205"/>
      <c r="C38" s="202" t="s">
        <v>4651</v>
      </c>
      <c r="D38" s="203" t="s">
        <v>15</v>
      </c>
      <c r="E38" s="204" t="s">
        <v>16</v>
      </c>
      <c r="F38" s="135">
        <v>100560000</v>
      </c>
      <c r="G38" s="107">
        <v>0</v>
      </c>
      <c r="H38" s="73" t="s">
        <v>17</v>
      </c>
      <c r="I38" s="183"/>
    </row>
    <row r="39" spans="1:9" x14ac:dyDescent="0.2">
      <c r="A39" s="205"/>
      <c r="C39" s="202" t="s">
        <v>4591</v>
      </c>
      <c r="D39" s="203" t="s">
        <v>15</v>
      </c>
      <c r="E39" s="204" t="s">
        <v>16</v>
      </c>
      <c r="F39" s="135">
        <v>489398000</v>
      </c>
      <c r="G39" s="107">
        <v>0</v>
      </c>
      <c r="H39" s="73" t="s">
        <v>17</v>
      </c>
      <c r="I39" s="183"/>
    </row>
    <row r="40" spans="1:9" x14ac:dyDescent="0.2">
      <c r="A40" s="205"/>
      <c r="C40" s="202" t="s">
        <v>4668</v>
      </c>
      <c r="D40" s="203" t="s">
        <v>15</v>
      </c>
      <c r="E40" s="204" t="s">
        <v>16</v>
      </c>
      <c r="F40" s="135">
        <v>1616995712</v>
      </c>
      <c r="G40" s="107">
        <v>0</v>
      </c>
      <c r="H40" s="73" t="s">
        <v>18</v>
      </c>
      <c r="I40" s="183"/>
    </row>
    <row r="41" spans="1:9" x14ac:dyDescent="0.2">
      <c r="A41" s="205"/>
      <c r="C41" s="202" t="s">
        <v>4686</v>
      </c>
      <c r="D41" s="203" t="s">
        <v>15</v>
      </c>
      <c r="E41" s="204" t="s">
        <v>16</v>
      </c>
      <c r="F41" s="135">
        <v>694800489</v>
      </c>
      <c r="G41" s="107">
        <v>0</v>
      </c>
      <c r="H41" s="73" t="s">
        <v>18</v>
      </c>
      <c r="I41" s="183"/>
    </row>
    <row r="42" spans="1:9" x14ac:dyDescent="0.2">
      <c r="A42" s="205"/>
      <c r="C42" s="202" t="s">
        <v>4671</v>
      </c>
      <c r="D42" s="203" t="s">
        <v>15</v>
      </c>
      <c r="E42" s="204" t="s">
        <v>16</v>
      </c>
      <c r="F42" s="135">
        <v>311869608</v>
      </c>
      <c r="G42" s="107">
        <v>0</v>
      </c>
      <c r="H42" s="73" t="s">
        <v>17</v>
      </c>
      <c r="I42" s="183"/>
    </row>
    <row r="43" spans="1:9" x14ac:dyDescent="0.2">
      <c r="A43" s="205"/>
      <c r="C43" s="202" t="s">
        <v>4606</v>
      </c>
      <c r="D43" s="203" t="s">
        <v>15</v>
      </c>
      <c r="E43" s="204" t="s">
        <v>16</v>
      </c>
      <c r="F43" s="135">
        <v>482249460</v>
      </c>
      <c r="G43" s="107">
        <v>0</v>
      </c>
      <c r="H43" s="73" t="s">
        <v>18</v>
      </c>
      <c r="I43" s="183"/>
    </row>
    <row r="44" spans="1:9" x14ac:dyDescent="0.2">
      <c r="A44" s="205"/>
      <c r="C44" s="202" t="s">
        <v>4669</v>
      </c>
      <c r="D44" s="203" t="s">
        <v>15</v>
      </c>
      <c r="E44" s="204" t="s">
        <v>16</v>
      </c>
      <c r="F44" s="135">
        <v>1492521100</v>
      </c>
      <c r="G44" s="107">
        <v>0</v>
      </c>
      <c r="H44" s="73" t="s">
        <v>18</v>
      </c>
      <c r="I44" s="183"/>
    </row>
    <row r="45" spans="1:9" x14ac:dyDescent="0.2">
      <c r="A45" s="205"/>
      <c r="C45" s="202" t="s">
        <v>4674</v>
      </c>
      <c r="D45" s="203" t="s">
        <v>15</v>
      </c>
      <c r="E45" s="204" t="s">
        <v>16</v>
      </c>
      <c r="F45" s="135">
        <v>1002550000</v>
      </c>
      <c r="G45" s="107">
        <v>0</v>
      </c>
      <c r="H45" s="73" t="s">
        <v>18</v>
      </c>
      <c r="I45" s="183"/>
    </row>
    <row r="46" spans="1:9" x14ac:dyDescent="0.2">
      <c r="A46" s="205"/>
      <c r="C46" s="202" t="s">
        <v>4685</v>
      </c>
      <c r="D46" s="203" t="s">
        <v>15</v>
      </c>
      <c r="E46" s="204" t="s">
        <v>16</v>
      </c>
      <c r="F46" s="135">
        <v>94457000</v>
      </c>
      <c r="G46" s="107">
        <v>0</v>
      </c>
      <c r="H46" s="73" t="s">
        <v>18</v>
      </c>
      <c r="I46" s="183"/>
    </row>
    <row r="47" spans="1:9" x14ac:dyDescent="0.2">
      <c r="A47" s="205"/>
      <c r="C47" s="202" t="s">
        <v>4673</v>
      </c>
      <c r="D47" s="203" t="s">
        <v>15</v>
      </c>
      <c r="E47" s="204" t="s">
        <v>16</v>
      </c>
      <c r="F47" s="135">
        <v>212057600</v>
      </c>
      <c r="G47" s="107">
        <v>0</v>
      </c>
      <c r="H47" s="73" t="s">
        <v>18</v>
      </c>
      <c r="I47" s="183"/>
    </row>
    <row r="48" spans="1:9" x14ac:dyDescent="0.2">
      <c r="A48" s="205"/>
      <c r="C48" s="202" t="s">
        <v>4680</v>
      </c>
      <c r="D48" s="203" t="s">
        <v>15</v>
      </c>
      <c r="E48" s="204" t="s">
        <v>16</v>
      </c>
      <c r="F48" s="135">
        <v>239211632</v>
      </c>
      <c r="G48" s="107">
        <v>0</v>
      </c>
      <c r="H48" s="73" t="s">
        <v>18</v>
      </c>
      <c r="I48" s="183"/>
    </row>
    <row r="49" spans="1:9" x14ac:dyDescent="0.2">
      <c r="A49" s="205"/>
      <c r="C49" s="202" t="s">
        <v>4670</v>
      </c>
      <c r="D49" s="203" t="s">
        <v>15</v>
      </c>
      <c r="E49" s="204" t="s">
        <v>16</v>
      </c>
      <c r="F49" s="135">
        <v>549276000</v>
      </c>
      <c r="G49" s="107">
        <v>0</v>
      </c>
      <c r="H49" s="73" t="s">
        <v>18</v>
      </c>
      <c r="I49" s="183"/>
    </row>
    <row r="50" spans="1:9" x14ac:dyDescent="0.2">
      <c r="A50" s="205"/>
      <c r="C50" s="202" t="s">
        <v>4629</v>
      </c>
      <c r="D50" s="203" t="s">
        <v>15</v>
      </c>
      <c r="E50" s="204" t="s">
        <v>16</v>
      </c>
      <c r="F50" s="135">
        <v>85225996</v>
      </c>
      <c r="G50" s="107">
        <v>0</v>
      </c>
      <c r="H50" s="73" t="s">
        <v>18</v>
      </c>
      <c r="I50" s="183"/>
    </row>
    <row r="51" spans="1:9" x14ac:dyDescent="0.2">
      <c r="A51" s="205"/>
      <c r="C51" s="202" t="s">
        <v>4655</v>
      </c>
      <c r="D51" s="203" t="s">
        <v>15</v>
      </c>
      <c r="E51" s="204" t="s">
        <v>16</v>
      </c>
      <c r="F51" s="135">
        <v>117400000</v>
      </c>
      <c r="G51" s="107">
        <v>0</v>
      </c>
      <c r="H51" s="73" t="s">
        <v>18</v>
      </c>
      <c r="I51" s="183"/>
    </row>
    <row r="52" spans="1:9" x14ac:dyDescent="0.2">
      <c r="A52" s="205"/>
      <c r="C52" s="202" t="s">
        <v>4655</v>
      </c>
      <c r="D52" s="203" t="s">
        <v>15</v>
      </c>
      <c r="E52" s="204" t="s">
        <v>16</v>
      </c>
      <c r="F52" s="135">
        <v>28475000</v>
      </c>
      <c r="G52" s="107">
        <v>0</v>
      </c>
      <c r="H52" s="73" t="s">
        <v>17</v>
      </c>
      <c r="I52" s="183"/>
    </row>
    <row r="53" spans="1:9" x14ac:dyDescent="0.2">
      <c r="A53" s="205"/>
      <c r="C53" s="202" t="s">
        <v>4593</v>
      </c>
      <c r="D53" s="203" t="s">
        <v>15</v>
      </c>
      <c r="E53" s="204" t="s">
        <v>16</v>
      </c>
      <c r="F53" s="135">
        <v>652600000</v>
      </c>
      <c r="G53" s="107">
        <v>0</v>
      </c>
      <c r="H53" s="73" t="s">
        <v>17</v>
      </c>
      <c r="I53" s="183"/>
    </row>
    <row r="54" spans="1:9" x14ac:dyDescent="0.2">
      <c r="A54" s="205"/>
      <c r="C54" s="202" t="s">
        <v>4593</v>
      </c>
      <c r="D54" s="203" t="s">
        <v>15</v>
      </c>
      <c r="E54" s="204" t="s">
        <v>16</v>
      </c>
      <c r="F54" s="135">
        <v>444046000</v>
      </c>
      <c r="G54" s="107">
        <v>0</v>
      </c>
      <c r="H54" s="73" t="s">
        <v>18</v>
      </c>
      <c r="I54" s="183"/>
    </row>
    <row r="55" spans="1:9" x14ac:dyDescent="0.2">
      <c r="A55" s="205"/>
      <c r="C55" s="202" t="s">
        <v>4594</v>
      </c>
      <c r="D55" s="203" t="s">
        <v>15</v>
      </c>
      <c r="E55" s="204" t="s">
        <v>16</v>
      </c>
      <c r="F55" s="135">
        <v>182331855</v>
      </c>
      <c r="G55" s="107">
        <v>0</v>
      </c>
      <c r="H55" s="73" t="s">
        <v>18</v>
      </c>
      <c r="I55" s="183"/>
    </row>
    <row r="56" spans="1:9" x14ac:dyDescent="0.2">
      <c r="A56" s="205"/>
      <c r="C56" s="202" t="s">
        <v>4594</v>
      </c>
      <c r="D56" s="203" t="s">
        <v>15</v>
      </c>
      <c r="E56" s="204" t="s">
        <v>16</v>
      </c>
      <c r="F56" s="135">
        <v>165634116</v>
      </c>
      <c r="G56" s="107">
        <v>0</v>
      </c>
      <c r="H56" s="73" t="s">
        <v>17</v>
      </c>
      <c r="I56" s="183"/>
    </row>
    <row r="57" spans="1:9" x14ac:dyDescent="0.2">
      <c r="A57" s="205"/>
      <c r="C57" s="202" t="s">
        <v>4676</v>
      </c>
      <c r="D57" s="203" t="s">
        <v>15</v>
      </c>
      <c r="E57" s="204" t="s">
        <v>16</v>
      </c>
      <c r="F57" s="135">
        <v>139325000</v>
      </c>
      <c r="G57" s="107">
        <v>0</v>
      </c>
      <c r="H57" s="73" t="s">
        <v>18</v>
      </c>
      <c r="I57" s="183"/>
    </row>
    <row r="58" spans="1:9" x14ac:dyDescent="0.2">
      <c r="A58" s="205"/>
      <c r="C58" s="202" t="s">
        <v>4684</v>
      </c>
      <c r="D58" s="203" t="s">
        <v>15</v>
      </c>
      <c r="E58" s="204" t="s">
        <v>16</v>
      </c>
      <c r="F58" s="135">
        <v>94594940</v>
      </c>
      <c r="G58" s="107">
        <v>0</v>
      </c>
      <c r="H58" s="73" t="s">
        <v>18</v>
      </c>
      <c r="I58" s="183"/>
    </row>
    <row r="59" spans="1:9" x14ac:dyDescent="0.2">
      <c r="A59" s="205"/>
      <c r="C59" s="202" t="s">
        <v>4595</v>
      </c>
      <c r="D59" s="203" t="s">
        <v>15</v>
      </c>
      <c r="E59" s="204" t="s">
        <v>16</v>
      </c>
      <c r="F59" s="135">
        <v>280800000</v>
      </c>
      <c r="G59" s="107">
        <v>0</v>
      </c>
      <c r="H59" s="73" t="s">
        <v>17</v>
      </c>
      <c r="I59" s="183"/>
    </row>
    <row r="60" spans="1:9" x14ac:dyDescent="0.2">
      <c r="A60" s="205"/>
      <c r="C60" s="202" t="s">
        <v>4672</v>
      </c>
      <c r="D60" s="203" t="s">
        <v>15</v>
      </c>
      <c r="E60" s="204" t="s">
        <v>16</v>
      </c>
      <c r="F60" s="135">
        <v>215286000</v>
      </c>
      <c r="G60" s="107">
        <v>0</v>
      </c>
      <c r="H60" s="73" t="s">
        <v>18</v>
      </c>
      <c r="I60" s="183"/>
    </row>
    <row r="61" spans="1:9" x14ac:dyDescent="0.2">
      <c r="A61" s="205"/>
      <c r="C61" s="202" t="s">
        <v>4614</v>
      </c>
      <c r="D61" s="203" t="s">
        <v>15</v>
      </c>
      <c r="E61" s="204" t="s">
        <v>16</v>
      </c>
      <c r="F61" s="135">
        <v>3106076629</v>
      </c>
      <c r="G61" s="107">
        <v>0</v>
      </c>
      <c r="H61" s="73" t="s">
        <v>17</v>
      </c>
      <c r="I61" s="183"/>
    </row>
    <row r="62" spans="1:9" x14ac:dyDescent="0.2">
      <c r="A62" s="205"/>
      <c r="C62" s="202" t="s">
        <v>4614</v>
      </c>
      <c r="D62" s="203" t="s">
        <v>15</v>
      </c>
      <c r="E62" s="204" t="s">
        <v>16</v>
      </c>
      <c r="F62" s="135">
        <v>2373343754.311708</v>
      </c>
      <c r="G62" s="107">
        <v>0</v>
      </c>
      <c r="H62" s="73" t="s">
        <v>18</v>
      </c>
      <c r="I62" s="183"/>
    </row>
    <row r="63" spans="1:9" x14ac:dyDescent="0.2">
      <c r="A63" s="199"/>
      <c r="B63" s="183"/>
      <c r="C63" s="201" t="s">
        <v>19</v>
      </c>
      <c r="D63" s="203"/>
      <c r="E63" s="204"/>
      <c r="F63" s="134">
        <v>122164069430.75604</v>
      </c>
      <c r="G63" s="108">
        <v>16482130.709999995</v>
      </c>
      <c r="H63" s="72"/>
      <c r="I63" s="183"/>
    </row>
    <row r="64" spans="1:9" s="183" customFormat="1" x14ac:dyDescent="0.2">
      <c r="A64" s="205"/>
      <c r="B64" s="206"/>
      <c r="C64" s="207" t="s">
        <v>4597</v>
      </c>
      <c r="D64" s="203" t="s">
        <v>15</v>
      </c>
      <c r="E64" s="204" t="s">
        <v>16</v>
      </c>
      <c r="F64" s="135">
        <v>5608965191.3677998</v>
      </c>
      <c r="G64" s="107">
        <v>756750.31015862303</v>
      </c>
      <c r="H64" s="73" t="s">
        <v>18</v>
      </c>
    </row>
    <row r="65" spans="1:9" s="183" customFormat="1" x14ac:dyDescent="0.2">
      <c r="A65" s="205"/>
      <c r="B65" s="206"/>
      <c r="C65" s="207" t="s">
        <v>4597</v>
      </c>
      <c r="D65" s="203" t="s">
        <v>15</v>
      </c>
      <c r="E65" s="204" t="s">
        <v>16</v>
      </c>
      <c r="F65" s="135">
        <v>1556547571.5</v>
      </c>
      <c r="G65" s="107">
        <v>210006.26984137692</v>
      </c>
      <c r="H65" s="73" t="s">
        <v>17</v>
      </c>
    </row>
    <row r="66" spans="1:9" x14ac:dyDescent="0.2">
      <c r="A66" s="205"/>
      <c r="C66" s="207" t="s">
        <v>4598</v>
      </c>
      <c r="D66" s="203" t="s">
        <v>15</v>
      </c>
      <c r="E66" s="204" t="s">
        <v>16</v>
      </c>
      <c r="F66" s="135">
        <v>6311489826.8000021</v>
      </c>
      <c r="G66" s="107">
        <v>851533.52196667285</v>
      </c>
      <c r="H66" s="73" t="s">
        <v>17</v>
      </c>
      <c r="I66" s="183"/>
    </row>
    <row r="67" spans="1:9" x14ac:dyDescent="0.2">
      <c r="A67" s="205"/>
      <c r="C67" s="207" t="s">
        <v>4598</v>
      </c>
      <c r="D67" s="203" t="s">
        <v>15</v>
      </c>
      <c r="E67" s="204" t="s">
        <v>16</v>
      </c>
      <c r="F67" s="135">
        <v>1486784289.3676977</v>
      </c>
      <c r="G67" s="107">
        <v>200593.94803332715</v>
      </c>
      <c r="H67" s="73" t="s">
        <v>18</v>
      </c>
      <c r="I67" s="183"/>
    </row>
    <row r="68" spans="1:9" x14ac:dyDescent="0.2">
      <c r="A68" s="205"/>
      <c r="C68" s="207" t="s">
        <v>4665</v>
      </c>
      <c r="D68" s="203" t="s">
        <v>15</v>
      </c>
      <c r="E68" s="204" t="s">
        <v>16</v>
      </c>
      <c r="F68" s="135">
        <v>1299448871.6473002</v>
      </c>
      <c r="G68" s="107">
        <v>175319.03000000003</v>
      </c>
      <c r="H68" s="73" t="s">
        <v>18</v>
      </c>
      <c r="I68" s="183"/>
    </row>
    <row r="69" spans="1:9" x14ac:dyDescent="0.2">
      <c r="A69" s="205"/>
      <c r="C69" s="207" t="s">
        <v>4584</v>
      </c>
      <c r="D69" s="203" t="s">
        <v>15</v>
      </c>
      <c r="E69" s="204" t="s">
        <v>16</v>
      </c>
      <c r="F69" s="135">
        <v>312589892.30000001</v>
      </c>
      <c r="G69" s="107">
        <v>42173.999994603284</v>
      </c>
      <c r="H69" s="73" t="s">
        <v>18</v>
      </c>
      <c r="I69" s="183"/>
    </row>
    <row r="70" spans="1:9" x14ac:dyDescent="0.2">
      <c r="A70" s="205"/>
      <c r="C70" s="207" t="s">
        <v>4599</v>
      </c>
      <c r="D70" s="203" t="s">
        <v>15</v>
      </c>
      <c r="E70" s="204" t="s">
        <v>16</v>
      </c>
      <c r="F70" s="135">
        <v>700962042.89999998</v>
      </c>
      <c r="G70" s="107">
        <v>94572.389964260219</v>
      </c>
      <c r="H70" s="73" t="s">
        <v>18</v>
      </c>
      <c r="I70" s="183"/>
    </row>
    <row r="71" spans="1:9" x14ac:dyDescent="0.2">
      <c r="A71" s="205"/>
      <c r="C71" s="207" t="s">
        <v>4658</v>
      </c>
      <c r="D71" s="203" t="s">
        <v>15</v>
      </c>
      <c r="E71" s="204" t="s">
        <v>16</v>
      </c>
      <c r="F71" s="135">
        <v>443914113.69999999</v>
      </c>
      <c r="G71" s="107">
        <v>59891.999997301638</v>
      </c>
      <c r="H71" s="73" t="s">
        <v>18</v>
      </c>
      <c r="I71" s="183"/>
    </row>
    <row r="72" spans="1:9" x14ac:dyDescent="0.2">
      <c r="A72" s="205"/>
      <c r="C72" s="207" t="s">
        <v>4664</v>
      </c>
      <c r="D72" s="203" t="s">
        <v>15</v>
      </c>
      <c r="E72" s="204" t="s">
        <v>16</v>
      </c>
      <c r="F72" s="135">
        <v>69118786</v>
      </c>
      <c r="G72" s="107">
        <v>9325.3676852525186</v>
      </c>
      <c r="H72" s="73" t="s">
        <v>18</v>
      </c>
      <c r="I72" s="183"/>
    </row>
    <row r="73" spans="1:9" x14ac:dyDescent="0.2">
      <c r="A73" s="205"/>
      <c r="C73" s="207" t="s">
        <v>4631</v>
      </c>
      <c r="D73" s="203" t="s">
        <v>15</v>
      </c>
      <c r="E73" s="204" t="s">
        <v>16</v>
      </c>
      <c r="F73" s="135">
        <v>200121570</v>
      </c>
      <c r="G73" s="107">
        <v>27000</v>
      </c>
      <c r="H73" s="73" t="s">
        <v>18</v>
      </c>
      <c r="I73" s="183"/>
    </row>
    <row r="74" spans="1:9" x14ac:dyDescent="0.2">
      <c r="A74" s="205"/>
      <c r="C74" s="207" t="s">
        <v>4600</v>
      </c>
      <c r="D74" s="203" t="s">
        <v>15</v>
      </c>
      <c r="E74" s="204" t="s">
        <v>16</v>
      </c>
      <c r="F74" s="135">
        <v>927624106.37380028</v>
      </c>
      <c r="G74" s="107">
        <v>125153.18000000004</v>
      </c>
      <c r="H74" s="73" t="s">
        <v>17</v>
      </c>
      <c r="I74" s="183"/>
    </row>
    <row r="75" spans="1:9" x14ac:dyDescent="0.2">
      <c r="A75" s="205"/>
      <c r="C75" s="207" t="s">
        <v>4656</v>
      </c>
      <c r="D75" s="203" t="s">
        <v>15</v>
      </c>
      <c r="E75" s="204" t="s">
        <v>16</v>
      </c>
      <c r="F75" s="135">
        <v>580368420.55530119</v>
      </c>
      <c r="G75" s="107">
        <v>78302.140818669039</v>
      </c>
      <c r="H75" s="73" t="s">
        <v>18</v>
      </c>
      <c r="I75" s="183"/>
    </row>
    <row r="76" spans="1:9" x14ac:dyDescent="0.2">
      <c r="A76" s="205"/>
      <c r="C76" s="207" t="s">
        <v>4656</v>
      </c>
      <c r="D76" s="203" t="s">
        <v>15</v>
      </c>
      <c r="E76" s="204" t="s">
        <v>16</v>
      </c>
      <c r="F76" s="135">
        <v>253974204.30000001</v>
      </c>
      <c r="G76" s="107">
        <v>34265.68918133113</v>
      </c>
      <c r="H76" s="73" t="s">
        <v>17</v>
      </c>
      <c r="I76" s="183"/>
    </row>
    <row r="77" spans="1:9" x14ac:dyDescent="0.2">
      <c r="A77" s="205"/>
      <c r="C77" s="207" t="s">
        <v>4663</v>
      </c>
      <c r="D77" s="203" t="s">
        <v>15</v>
      </c>
      <c r="E77" s="204" t="s">
        <v>16</v>
      </c>
      <c r="F77" s="135">
        <v>88189647.5</v>
      </c>
      <c r="G77" s="107">
        <v>11898.369988302611</v>
      </c>
      <c r="H77" s="73" t="s">
        <v>17</v>
      </c>
      <c r="I77" s="183"/>
    </row>
    <row r="78" spans="1:9" x14ac:dyDescent="0.2">
      <c r="A78" s="205"/>
      <c r="C78" s="207" t="s">
        <v>4660</v>
      </c>
      <c r="D78" s="203" t="s">
        <v>15</v>
      </c>
      <c r="E78" s="204" t="s">
        <v>16</v>
      </c>
      <c r="F78" s="135">
        <v>186265515</v>
      </c>
      <c r="G78" s="107">
        <v>25130.568908688852</v>
      </c>
      <c r="H78" s="73" t="s">
        <v>17</v>
      </c>
      <c r="I78" s="183"/>
    </row>
    <row r="79" spans="1:9" x14ac:dyDescent="0.2">
      <c r="A79" s="205"/>
      <c r="C79" s="207" t="s">
        <v>4602</v>
      </c>
      <c r="D79" s="203" t="s">
        <v>15</v>
      </c>
      <c r="E79" s="204" t="s">
        <v>16</v>
      </c>
      <c r="F79" s="135">
        <v>3297878378.3999996</v>
      </c>
      <c r="G79" s="107">
        <v>444943.12240704481</v>
      </c>
      <c r="H79" s="73" t="s">
        <v>17</v>
      </c>
      <c r="I79" s="183"/>
    </row>
    <row r="80" spans="1:9" x14ac:dyDescent="0.2">
      <c r="A80" s="205"/>
      <c r="C80" s="207" t="s">
        <v>4602</v>
      </c>
      <c r="D80" s="203" t="s">
        <v>15</v>
      </c>
      <c r="E80" s="204" t="s">
        <v>16</v>
      </c>
      <c r="F80" s="135">
        <v>24363803708.930496</v>
      </c>
      <c r="G80" s="107">
        <v>3287115.4275929546</v>
      </c>
      <c r="H80" s="73" t="s">
        <v>18</v>
      </c>
      <c r="I80" s="183"/>
    </row>
    <row r="81" spans="1:9" x14ac:dyDescent="0.2">
      <c r="A81" s="205"/>
      <c r="C81" s="207" t="s">
        <v>4612</v>
      </c>
      <c r="D81" s="203" t="s">
        <v>15</v>
      </c>
      <c r="E81" s="204" t="s">
        <v>16</v>
      </c>
      <c r="F81" s="135">
        <v>148238200</v>
      </c>
      <c r="G81" s="107">
        <v>20000</v>
      </c>
      <c r="H81" s="73" t="s">
        <v>17</v>
      </c>
      <c r="I81" s="183"/>
    </row>
    <row r="82" spans="1:9" x14ac:dyDescent="0.2">
      <c r="A82" s="205"/>
      <c r="C82" s="207" t="s">
        <v>4650</v>
      </c>
      <c r="D82" s="203" t="s">
        <v>15</v>
      </c>
      <c r="E82" s="204" t="s">
        <v>16</v>
      </c>
      <c r="F82" s="135">
        <v>254080274.80000001</v>
      </c>
      <c r="G82" s="107">
        <v>34280</v>
      </c>
      <c r="H82" s="73" t="s">
        <v>18</v>
      </c>
      <c r="I82" s="183"/>
    </row>
    <row r="83" spans="1:9" x14ac:dyDescent="0.2">
      <c r="A83" s="205"/>
      <c r="C83" s="207" t="s">
        <v>4650</v>
      </c>
      <c r="D83" s="203" t="s">
        <v>15</v>
      </c>
      <c r="E83" s="204" t="s">
        <v>16</v>
      </c>
      <c r="F83" s="135">
        <v>97022617.599999994</v>
      </c>
      <c r="G83" s="107">
        <v>13090.096560805514</v>
      </c>
      <c r="H83" s="73" t="s">
        <v>17</v>
      </c>
      <c r="I83" s="183"/>
    </row>
    <row r="84" spans="1:9" x14ac:dyDescent="0.2">
      <c r="A84" s="205"/>
      <c r="C84" s="207" t="s">
        <v>4609</v>
      </c>
      <c r="D84" s="203" t="s">
        <v>15</v>
      </c>
      <c r="E84" s="204" t="s">
        <v>16</v>
      </c>
      <c r="F84" s="135">
        <v>655624104.10000002</v>
      </c>
      <c r="G84" s="107">
        <v>88455.486386100209</v>
      </c>
      <c r="H84" s="73" t="s">
        <v>17</v>
      </c>
      <c r="I84" s="183"/>
    </row>
    <row r="85" spans="1:9" x14ac:dyDescent="0.2">
      <c r="A85" s="205"/>
      <c r="C85" s="207" t="s">
        <v>4609</v>
      </c>
      <c r="D85" s="203" t="s">
        <v>15</v>
      </c>
      <c r="E85" s="204" t="s">
        <v>16</v>
      </c>
      <c r="F85" s="135">
        <v>2534873220</v>
      </c>
      <c r="G85" s="107">
        <v>342000</v>
      </c>
      <c r="H85" s="73" t="s">
        <v>18</v>
      </c>
      <c r="I85" s="183"/>
    </row>
    <row r="86" spans="1:9" x14ac:dyDescent="0.2">
      <c r="A86" s="205"/>
      <c r="C86" s="207" t="s">
        <v>4659</v>
      </c>
      <c r="D86" s="203" t="s">
        <v>15</v>
      </c>
      <c r="E86" s="204" t="s">
        <v>16</v>
      </c>
      <c r="F86" s="135">
        <v>231061141.5</v>
      </c>
      <c r="G86" s="107">
        <v>31174.304801326514</v>
      </c>
      <c r="H86" s="73" t="s">
        <v>18</v>
      </c>
      <c r="I86" s="183"/>
    </row>
    <row r="87" spans="1:9" x14ac:dyDescent="0.2">
      <c r="A87" s="205"/>
      <c r="C87" s="207" t="s">
        <v>4603</v>
      </c>
      <c r="D87" s="203" t="s">
        <v>15</v>
      </c>
      <c r="E87" s="204" t="s">
        <v>16</v>
      </c>
      <c r="F87" s="135">
        <v>306718117.19999999</v>
      </c>
      <c r="G87" s="107">
        <v>41381.791899793709</v>
      </c>
      <c r="H87" s="73" t="s">
        <v>17</v>
      </c>
      <c r="I87" s="183"/>
    </row>
    <row r="88" spans="1:9" x14ac:dyDescent="0.2">
      <c r="A88" s="205"/>
      <c r="C88" s="207" t="s">
        <v>4587</v>
      </c>
      <c r="D88" s="203" t="s">
        <v>15</v>
      </c>
      <c r="E88" s="204" t="s">
        <v>16</v>
      </c>
      <c r="F88" s="135">
        <v>481145844.29999995</v>
      </c>
      <c r="G88" s="107">
        <v>64915.2302577878</v>
      </c>
      <c r="H88" s="73" t="s">
        <v>17</v>
      </c>
      <c r="I88" s="183"/>
    </row>
    <row r="89" spans="1:9" x14ac:dyDescent="0.2">
      <c r="A89" s="205"/>
      <c r="C89" s="207" t="s">
        <v>4604</v>
      </c>
      <c r="D89" s="203" t="s">
        <v>15</v>
      </c>
      <c r="E89" s="204" t="s">
        <v>16</v>
      </c>
      <c r="F89" s="135">
        <v>12519457181.00001</v>
      </c>
      <c r="G89" s="107">
        <v>1689100.0000000014</v>
      </c>
      <c r="H89" s="73" t="s">
        <v>18</v>
      </c>
      <c r="I89" s="183"/>
    </row>
    <row r="90" spans="1:9" x14ac:dyDescent="0.2">
      <c r="A90" s="205"/>
      <c r="C90" s="208" t="s">
        <v>4630</v>
      </c>
      <c r="D90" s="203" t="s">
        <v>15</v>
      </c>
      <c r="E90" s="204" t="s">
        <v>16</v>
      </c>
      <c r="F90" s="135">
        <v>280419370</v>
      </c>
      <c r="G90" s="107">
        <v>37833.617785429131</v>
      </c>
      <c r="H90" s="73" t="s">
        <v>17</v>
      </c>
      <c r="I90" s="183"/>
    </row>
    <row r="91" spans="1:9" x14ac:dyDescent="0.2">
      <c r="A91" s="205"/>
      <c r="C91" s="208" t="s">
        <v>4630</v>
      </c>
      <c r="D91" s="203" t="s">
        <v>15</v>
      </c>
      <c r="E91" s="204" t="s">
        <v>16</v>
      </c>
      <c r="F91" s="135">
        <v>566198637.83999991</v>
      </c>
      <c r="G91" s="107">
        <v>76390.382214570869</v>
      </c>
      <c r="H91" s="73" t="s">
        <v>18</v>
      </c>
      <c r="I91" s="183"/>
    </row>
    <row r="92" spans="1:9" x14ac:dyDescent="0.2">
      <c r="A92" s="205"/>
      <c r="C92" s="207" t="s">
        <v>4588</v>
      </c>
      <c r="D92" s="203" t="s">
        <v>15</v>
      </c>
      <c r="E92" s="204" t="s">
        <v>16</v>
      </c>
      <c r="F92" s="135">
        <v>1647140680.3181012</v>
      </c>
      <c r="G92" s="107">
        <v>222228.91000000015</v>
      </c>
      <c r="H92" s="73" t="s">
        <v>18</v>
      </c>
      <c r="I92" s="183"/>
    </row>
    <row r="93" spans="1:9" x14ac:dyDescent="0.2">
      <c r="A93" s="205"/>
      <c r="C93" s="207" t="s">
        <v>4605</v>
      </c>
      <c r="D93" s="203" t="s">
        <v>15</v>
      </c>
      <c r="E93" s="204" t="s">
        <v>16</v>
      </c>
      <c r="F93" s="135">
        <v>3678222146.0999999</v>
      </c>
      <c r="G93" s="107">
        <v>496258.33909208287</v>
      </c>
      <c r="H93" s="73" t="s">
        <v>18</v>
      </c>
      <c r="I93" s="183"/>
    </row>
    <row r="94" spans="1:9" x14ac:dyDescent="0.2">
      <c r="A94" s="205"/>
      <c r="C94" s="207" t="s">
        <v>4689</v>
      </c>
      <c r="D94" s="203" t="s">
        <v>15</v>
      </c>
      <c r="E94" s="204" t="s">
        <v>16</v>
      </c>
      <c r="F94" s="135">
        <v>829023764.12020004</v>
      </c>
      <c r="G94" s="107">
        <v>111850.22</v>
      </c>
      <c r="H94" s="73" t="s">
        <v>18</v>
      </c>
      <c r="I94" s="183"/>
    </row>
    <row r="95" spans="1:9" x14ac:dyDescent="0.2">
      <c r="A95" s="205"/>
      <c r="C95" s="207" t="s">
        <v>4606</v>
      </c>
      <c r="D95" s="203" t="s">
        <v>15</v>
      </c>
      <c r="E95" s="204" t="s">
        <v>16</v>
      </c>
      <c r="F95" s="135">
        <v>909437576.92589986</v>
      </c>
      <c r="G95" s="107">
        <v>122699.48999999999</v>
      </c>
      <c r="H95" s="73" t="s">
        <v>17</v>
      </c>
      <c r="I95" s="183"/>
    </row>
    <row r="96" spans="1:9" x14ac:dyDescent="0.2">
      <c r="A96" s="205"/>
      <c r="C96" s="207" t="s">
        <v>4592</v>
      </c>
      <c r="D96" s="203" t="s">
        <v>15</v>
      </c>
      <c r="E96" s="204" t="s">
        <v>16</v>
      </c>
      <c r="F96" s="135">
        <v>9295279607.8999996</v>
      </c>
      <c r="G96" s="107">
        <v>1254100.4421127618</v>
      </c>
      <c r="H96" s="73" t="s">
        <v>18</v>
      </c>
      <c r="I96" s="183"/>
    </row>
    <row r="97" spans="1:9" x14ac:dyDescent="0.2">
      <c r="A97" s="205"/>
      <c r="C97" s="207" t="s">
        <v>4661</v>
      </c>
      <c r="D97" s="203" t="s">
        <v>15</v>
      </c>
      <c r="E97" s="204" t="s">
        <v>16</v>
      </c>
      <c r="F97" s="135">
        <v>131368482.90000001</v>
      </c>
      <c r="G97" s="107">
        <v>17723.97167531716</v>
      </c>
      <c r="H97" s="73" t="s">
        <v>17</v>
      </c>
      <c r="I97" s="183"/>
    </row>
    <row r="98" spans="1:9" x14ac:dyDescent="0.2">
      <c r="A98" s="205"/>
      <c r="C98" s="207" t="s">
        <v>4687</v>
      </c>
      <c r="D98" s="203" t="s">
        <v>15</v>
      </c>
      <c r="E98" s="204" t="s">
        <v>16</v>
      </c>
      <c r="F98" s="135">
        <v>3436888436.1328006</v>
      </c>
      <c r="G98" s="107">
        <v>463698.08000000007</v>
      </c>
      <c r="H98" s="73" t="s">
        <v>18</v>
      </c>
      <c r="I98" s="183"/>
    </row>
    <row r="99" spans="1:9" x14ac:dyDescent="0.2">
      <c r="A99" s="205"/>
      <c r="C99" s="207" t="s">
        <v>4613</v>
      </c>
      <c r="D99" s="203" t="s">
        <v>15</v>
      </c>
      <c r="E99" s="204" t="s">
        <v>16</v>
      </c>
      <c r="F99" s="135">
        <v>103766740</v>
      </c>
      <c r="G99" s="107">
        <v>14000</v>
      </c>
      <c r="H99" s="73" t="s">
        <v>18</v>
      </c>
      <c r="I99" s="183"/>
    </row>
    <row r="100" spans="1:9" x14ac:dyDescent="0.2">
      <c r="A100" s="205"/>
      <c r="C100" s="207" t="s">
        <v>4607</v>
      </c>
      <c r="D100" s="203" t="s">
        <v>15</v>
      </c>
      <c r="E100" s="204" t="s">
        <v>16</v>
      </c>
      <c r="F100" s="135">
        <v>485591283.59999996</v>
      </c>
      <c r="G100" s="107">
        <v>65514.999993254096</v>
      </c>
      <c r="H100" s="73" t="s">
        <v>18</v>
      </c>
      <c r="I100" s="183"/>
    </row>
    <row r="101" spans="1:9" x14ac:dyDescent="0.2">
      <c r="A101" s="205"/>
      <c r="C101" s="207" t="s">
        <v>4611</v>
      </c>
      <c r="D101" s="203" t="s">
        <v>15</v>
      </c>
      <c r="E101" s="204" t="s">
        <v>16</v>
      </c>
      <c r="F101" s="135">
        <v>14142262633.6915</v>
      </c>
      <c r="G101" s="107">
        <v>1908045.65</v>
      </c>
      <c r="H101" s="73" t="s">
        <v>18</v>
      </c>
      <c r="I101" s="183"/>
    </row>
    <row r="102" spans="1:9" ht="14.45" customHeight="1" x14ac:dyDescent="0.2">
      <c r="A102" s="205"/>
      <c r="C102" s="207" t="s">
        <v>4688</v>
      </c>
      <c r="D102" s="203" t="s">
        <v>15</v>
      </c>
      <c r="E102" s="204" t="s">
        <v>16</v>
      </c>
      <c r="F102" s="135">
        <v>946456435.53999996</v>
      </c>
      <c r="G102" s="107">
        <v>127694</v>
      </c>
      <c r="H102" s="73" t="s">
        <v>18</v>
      </c>
      <c r="I102" s="183"/>
    </row>
    <row r="103" spans="1:9" x14ac:dyDescent="0.2">
      <c r="A103" s="205"/>
      <c r="C103" s="207" t="s">
        <v>20</v>
      </c>
      <c r="D103" s="209" t="s">
        <v>15</v>
      </c>
      <c r="E103" s="204" t="s">
        <v>16</v>
      </c>
      <c r="F103" s="135">
        <v>4782010331</v>
      </c>
      <c r="G103" s="107">
        <v>645179.22249460663</v>
      </c>
      <c r="H103" s="73" t="s">
        <v>17</v>
      </c>
      <c r="I103" s="183"/>
    </row>
    <row r="104" spans="1:9" x14ac:dyDescent="0.2">
      <c r="A104" s="205"/>
      <c r="C104" s="207" t="s">
        <v>20</v>
      </c>
      <c r="D104" s="209" t="s">
        <v>15</v>
      </c>
      <c r="E104" s="204" t="s">
        <v>16</v>
      </c>
      <c r="F104" s="135">
        <v>16013736467.545151</v>
      </c>
      <c r="G104" s="107">
        <v>2160541.1381877479</v>
      </c>
      <c r="H104" s="73" t="s">
        <v>18</v>
      </c>
      <c r="I104" s="183"/>
    </row>
    <row r="105" spans="1:9" x14ac:dyDescent="0.2">
      <c r="A105" s="199"/>
      <c r="B105" s="183" t="s">
        <v>21</v>
      </c>
      <c r="C105" s="201"/>
      <c r="D105" s="203"/>
      <c r="E105" s="204"/>
      <c r="F105" s="134">
        <v>3803506038.1549001</v>
      </c>
      <c r="G105" s="108">
        <v>513161.38999999996</v>
      </c>
      <c r="H105" s="72"/>
      <c r="I105" s="183"/>
    </row>
    <row r="106" spans="1:9" s="183" customFormat="1" x14ac:dyDescent="0.2">
      <c r="A106" s="205"/>
      <c r="B106" s="206"/>
      <c r="C106" s="207" t="s">
        <v>4616</v>
      </c>
      <c r="D106" s="203" t="s">
        <v>15</v>
      </c>
      <c r="E106" s="204" t="s">
        <v>16</v>
      </c>
      <c r="F106" s="135">
        <v>899153221</v>
      </c>
      <c r="G106" s="107">
        <v>121311.94536900744</v>
      </c>
      <c r="H106" s="73" t="s">
        <v>17</v>
      </c>
    </row>
    <row r="107" spans="1:9" x14ac:dyDescent="0.2">
      <c r="A107" s="205"/>
      <c r="C107" s="207" t="s">
        <v>4615</v>
      </c>
      <c r="D107" s="203" t="s">
        <v>15</v>
      </c>
      <c r="E107" s="204" t="s">
        <v>16</v>
      </c>
      <c r="F107" s="135">
        <v>2874958738.5960002</v>
      </c>
      <c r="G107" s="107">
        <v>387883.65463099256</v>
      </c>
      <c r="H107" s="73" t="s">
        <v>18</v>
      </c>
      <c r="I107" s="183"/>
    </row>
    <row r="108" spans="1:9" x14ac:dyDescent="0.2">
      <c r="A108" s="205"/>
      <c r="C108" s="207" t="s">
        <v>1074</v>
      </c>
      <c r="D108" s="203" t="s">
        <v>15</v>
      </c>
      <c r="E108" s="204" t="s">
        <v>16</v>
      </c>
      <c r="F108" s="135">
        <v>29394078.558899999</v>
      </c>
      <c r="G108" s="107">
        <v>3965.79</v>
      </c>
      <c r="H108" s="73" t="s">
        <v>18</v>
      </c>
      <c r="I108" s="183"/>
    </row>
    <row r="109" spans="1:9" x14ac:dyDescent="0.2">
      <c r="A109" s="199"/>
      <c r="B109" s="183" t="s">
        <v>22</v>
      </c>
      <c r="C109" s="201"/>
      <c r="D109" s="203"/>
      <c r="E109" s="204"/>
      <c r="F109" s="134">
        <v>1948114849.6633976</v>
      </c>
      <c r="G109" s="108">
        <v>0</v>
      </c>
      <c r="H109" s="72"/>
      <c r="I109" s="183"/>
    </row>
    <row r="110" spans="1:9" x14ac:dyDescent="0.2">
      <c r="A110" s="205"/>
      <c r="C110" s="207" t="s">
        <v>23</v>
      </c>
      <c r="D110" s="203" t="s">
        <v>15</v>
      </c>
      <c r="E110" s="204" t="s">
        <v>16</v>
      </c>
      <c r="F110" s="135">
        <v>771505.71189999999</v>
      </c>
      <c r="G110" s="107">
        <v>0</v>
      </c>
      <c r="H110" s="73" t="s">
        <v>18</v>
      </c>
      <c r="I110" s="183"/>
    </row>
    <row r="111" spans="1:9" x14ac:dyDescent="0.2">
      <c r="A111" s="205"/>
      <c r="C111" s="207" t="s">
        <v>24</v>
      </c>
      <c r="D111" s="203" t="s">
        <v>15</v>
      </c>
      <c r="E111" s="204" t="s">
        <v>16</v>
      </c>
      <c r="F111" s="135">
        <v>435902802.55830133</v>
      </c>
      <c r="G111" s="107">
        <v>0</v>
      </c>
      <c r="H111" s="73" t="s">
        <v>18</v>
      </c>
      <c r="I111" s="183"/>
    </row>
    <row r="112" spans="1:9" x14ac:dyDescent="0.2">
      <c r="A112" s="205"/>
      <c r="C112" s="207" t="s">
        <v>4617</v>
      </c>
      <c r="D112" s="203" t="s">
        <v>15</v>
      </c>
      <c r="E112" s="204" t="s">
        <v>16</v>
      </c>
      <c r="F112" s="136">
        <v>131744753</v>
      </c>
      <c r="G112" s="107">
        <v>0</v>
      </c>
      <c r="H112" s="73" t="s">
        <v>17</v>
      </c>
      <c r="I112" s="183"/>
    </row>
    <row r="113" spans="1:9" x14ac:dyDescent="0.2">
      <c r="A113" s="205"/>
      <c r="C113" s="207" t="s">
        <v>4617</v>
      </c>
      <c r="D113" s="203" t="s">
        <v>15</v>
      </c>
      <c r="E113" s="204" t="s">
        <v>16</v>
      </c>
      <c r="F113" s="136">
        <v>52097297.876000032</v>
      </c>
      <c r="G113" s="107">
        <v>0</v>
      </c>
      <c r="H113" s="73" t="s">
        <v>18</v>
      </c>
      <c r="I113" s="183"/>
    </row>
    <row r="114" spans="1:9" x14ac:dyDescent="0.2">
      <c r="A114" s="205"/>
      <c r="C114" s="207" t="s">
        <v>1097</v>
      </c>
      <c r="D114" s="203" t="s">
        <v>15</v>
      </c>
      <c r="E114" s="204" t="s">
        <v>16</v>
      </c>
      <c r="F114" s="136">
        <v>1179112393.5999999</v>
      </c>
      <c r="G114" s="107">
        <v>0</v>
      </c>
      <c r="H114" s="73" t="s">
        <v>18</v>
      </c>
      <c r="I114" s="183"/>
    </row>
    <row r="115" spans="1:9" x14ac:dyDescent="0.2">
      <c r="A115" s="205"/>
      <c r="C115" s="207" t="s">
        <v>1097</v>
      </c>
      <c r="D115" s="203" t="s">
        <v>15</v>
      </c>
      <c r="E115" s="204" t="s">
        <v>16</v>
      </c>
      <c r="F115" s="136">
        <v>148486096.9171963</v>
      </c>
      <c r="G115" s="107">
        <v>0</v>
      </c>
      <c r="H115" s="73" t="s">
        <v>18</v>
      </c>
      <c r="I115" s="183"/>
    </row>
    <row r="116" spans="1:9" x14ac:dyDescent="0.2">
      <c r="A116" s="205"/>
      <c r="B116" s="183" t="s">
        <v>25</v>
      </c>
      <c r="C116" s="207"/>
      <c r="D116" s="203"/>
      <c r="E116" s="204"/>
      <c r="F116" s="134">
        <v>15549720674.384596</v>
      </c>
      <c r="G116" s="108">
        <v>2097937.0599999996</v>
      </c>
      <c r="H116" s="73"/>
      <c r="I116" s="183"/>
    </row>
    <row r="117" spans="1:9" x14ac:dyDescent="0.2">
      <c r="A117" s="205"/>
      <c r="C117" s="207" t="s">
        <v>35</v>
      </c>
      <c r="D117" s="210" t="s">
        <v>15</v>
      </c>
      <c r="E117" s="204" t="s">
        <v>16</v>
      </c>
      <c r="F117" s="135">
        <v>11081221035.793697</v>
      </c>
      <c r="G117" s="107">
        <v>1495056.0699999996</v>
      </c>
      <c r="H117" s="73" t="s">
        <v>18</v>
      </c>
      <c r="I117" s="183"/>
    </row>
    <row r="118" spans="1:9" x14ac:dyDescent="0.2">
      <c r="A118" s="205"/>
      <c r="C118" s="207" t="s">
        <v>26</v>
      </c>
      <c r="D118" s="203" t="s">
        <v>15</v>
      </c>
      <c r="E118" s="204" t="s">
        <v>16</v>
      </c>
      <c r="F118" s="135">
        <v>1989705448.4845998</v>
      </c>
      <c r="G118" s="107">
        <v>268447.06</v>
      </c>
      <c r="H118" s="73" t="s">
        <v>18</v>
      </c>
      <c r="I118" s="183"/>
    </row>
    <row r="119" spans="1:9" ht="15.75" customHeight="1" x14ac:dyDescent="0.2">
      <c r="A119" s="205"/>
      <c r="C119" s="207" t="s">
        <v>27</v>
      </c>
      <c r="D119" s="203" t="s">
        <v>15</v>
      </c>
      <c r="E119" s="204" t="s">
        <v>16</v>
      </c>
      <c r="F119" s="135">
        <v>1595894067.5061996</v>
      </c>
      <c r="G119" s="107">
        <v>215314.81999999995</v>
      </c>
      <c r="H119" s="73" t="s">
        <v>18</v>
      </c>
      <c r="I119" s="183"/>
    </row>
    <row r="120" spans="1:9" x14ac:dyDescent="0.2">
      <c r="A120" s="205"/>
      <c r="C120" s="207" t="s">
        <v>28</v>
      </c>
      <c r="D120" s="203" t="s">
        <v>15</v>
      </c>
      <c r="E120" s="204" t="s">
        <v>16</v>
      </c>
      <c r="F120" s="135">
        <v>4348493.4779000003</v>
      </c>
      <c r="G120" s="107">
        <v>586.69000000000005</v>
      </c>
      <c r="H120" s="73" t="s">
        <v>18</v>
      </c>
      <c r="I120" s="183"/>
    </row>
    <row r="121" spans="1:9" x14ac:dyDescent="0.2">
      <c r="A121" s="205"/>
      <c r="C121" s="207" t="s">
        <v>29</v>
      </c>
      <c r="D121" s="203" t="s">
        <v>15</v>
      </c>
      <c r="E121" s="204" t="s">
        <v>16</v>
      </c>
      <c r="F121" s="135">
        <v>206041041</v>
      </c>
      <c r="G121" s="107">
        <v>27798.643129773569</v>
      </c>
      <c r="H121" s="73" t="s">
        <v>17</v>
      </c>
      <c r="I121" s="183"/>
    </row>
    <row r="122" spans="1:9" x14ac:dyDescent="0.2">
      <c r="A122" s="205"/>
      <c r="C122" s="207" t="s">
        <v>29</v>
      </c>
      <c r="D122" s="203" t="s">
        <v>15</v>
      </c>
      <c r="E122" s="204" t="s">
        <v>16</v>
      </c>
      <c r="F122" s="135">
        <v>672510588.12220025</v>
      </c>
      <c r="G122" s="107">
        <v>90733.776870226473</v>
      </c>
      <c r="H122" s="73" t="s">
        <v>18</v>
      </c>
      <c r="I122" s="183"/>
    </row>
    <row r="123" spans="1:9" x14ac:dyDescent="0.2">
      <c r="A123" s="211"/>
      <c r="B123" s="212" t="s">
        <v>30</v>
      </c>
      <c r="C123" s="213"/>
      <c r="D123" s="214"/>
      <c r="E123" s="215"/>
      <c r="F123" s="137">
        <f>+F116+F109+F105+F9</f>
        <v>171615747039.27063</v>
      </c>
      <c r="G123" s="116">
        <f>+G116+G109+G105+G9</f>
        <v>21704327.609999992</v>
      </c>
      <c r="H123" s="75"/>
      <c r="I123" s="183"/>
    </row>
    <row r="124" spans="1:9" s="183" customFormat="1" x14ac:dyDescent="0.2">
      <c r="A124" s="205"/>
      <c r="B124" s="183" t="s">
        <v>31</v>
      </c>
      <c r="C124" s="207"/>
      <c r="D124" s="210"/>
      <c r="E124" s="204"/>
      <c r="F124" s="135"/>
      <c r="G124" s="96"/>
      <c r="H124" s="73"/>
    </row>
    <row r="125" spans="1:9" s="183" customFormat="1" x14ac:dyDescent="0.2">
      <c r="A125" s="205"/>
      <c r="C125" s="201" t="s">
        <v>14</v>
      </c>
      <c r="D125" s="210"/>
      <c r="E125" s="204"/>
      <c r="F125" s="134">
        <v>207219807.96880001</v>
      </c>
      <c r="G125" s="94">
        <v>0</v>
      </c>
      <c r="H125" s="73"/>
    </row>
    <row r="126" spans="1:9" s="183" customFormat="1" x14ac:dyDescent="0.2">
      <c r="A126" s="205"/>
      <c r="C126" s="207" t="s">
        <v>32</v>
      </c>
      <c r="D126" s="210" t="s">
        <v>15</v>
      </c>
      <c r="E126" s="204" t="s">
        <v>33</v>
      </c>
      <c r="F126" s="135">
        <v>207219807.96880001</v>
      </c>
      <c r="G126" s="107">
        <v>0</v>
      </c>
      <c r="H126" s="73" t="s">
        <v>18</v>
      </c>
    </row>
    <row r="127" spans="1:9" x14ac:dyDescent="0.2">
      <c r="A127" s="199"/>
      <c r="C127" s="201" t="s">
        <v>19</v>
      </c>
      <c r="D127" s="197"/>
      <c r="E127" s="198"/>
      <c r="F127" s="134">
        <v>506396515.01999998</v>
      </c>
      <c r="G127" s="94">
        <v>68322</v>
      </c>
      <c r="H127" s="72"/>
      <c r="I127" s="183"/>
    </row>
    <row r="128" spans="1:9" x14ac:dyDescent="0.2">
      <c r="A128" s="199"/>
      <c r="C128" s="207" t="s">
        <v>4610</v>
      </c>
      <c r="D128" s="210" t="s">
        <v>15</v>
      </c>
      <c r="E128" s="204" t="s">
        <v>33</v>
      </c>
      <c r="F128" s="135">
        <v>132020944.51999983</v>
      </c>
      <c r="G128" s="97">
        <v>17812.000485704742</v>
      </c>
      <c r="H128" s="73" t="s">
        <v>18</v>
      </c>
      <c r="I128" s="183"/>
    </row>
    <row r="129" spans="1:9" s="183" customFormat="1" x14ac:dyDescent="0.2">
      <c r="A129" s="205"/>
      <c r="B129" s="206"/>
      <c r="C129" s="207" t="s">
        <v>4596</v>
      </c>
      <c r="D129" s="210" t="s">
        <v>15</v>
      </c>
      <c r="E129" s="204" t="s">
        <v>33</v>
      </c>
      <c r="F129" s="135">
        <v>226137370.50000018</v>
      </c>
      <c r="G129" s="97">
        <v>30509.999514295261</v>
      </c>
      <c r="H129" s="73" t="s">
        <v>18</v>
      </c>
    </row>
    <row r="130" spans="1:9" s="183" customFormat="1" x14ac:dyDescent="0.2">
      <c r="A130" s="205"/>
      <c r="B130" s="206"/>
      <c r="C130" s="207" t="s">
        <v>4612</v>
      </c>
      <c r="D130" s="210" t="s">
        <v>15</v>
      </c>
      <c r="E130" s="204" t="s">
        <v>33</v>
      </c>
      <c r="F130" s="135">
        <v>148238200</v>
      </c>
      <c r="G130" s="97">
        <v>20000</v>
      </c>
      <c r="H130" s="73" t="s">
        <v>18</v>
      </c>
    </row>
    <row r="131" spans="1:9" x14ac:dyDescent="0.2">
      <c r="A131" s="205"/>
      <c r="C131" s="183" t="s">
        <v>21</v>
      </c>
      <c r="D131" s="204"/>
      <c r="E131" s="204"/>
      <c r="F131" s="134">
        <v>832463112.71749997</v>
      </c>
      <c r="G131" s="94">
        <v>112314.25</v>
      </c>
      <c r="H131" s="73"/>
      <c r="I131" s="183"/>
    </row>
    <row r="132" spans="1:9" x14ac:dyDescent="0.2">
      <c r="A132" s="205"/>
      <c r="C132" s="207" t="s">
        <v>1334</v>
      </c>
      <c r="D132" s="210" t="s">
        <v>15</v>
      </c>
      <c r="E132" s="204" t="s">
        <v>33</v>
      </c>
      <c r="F132" s="135">
        <v>832463112.71749997</v>
      </c>
      <c r="G132" s="107">
        <v>112314.25</v>
      </c>
      <c r="H132" s="73" t="s">
        <v>18</v>
      </c>
      <c r="I132" s="183"/>
    </row>
    <row r="133" spans="1:9" x14ac:dyDescent="0.2">
      <c r="A133" s="205"/>
      <c r="C133" s="183" t="s">
        <v>34</v>
      </c>
      <c r="D133" s="204"/>
      <c r="E133" s="204"/>
      <c r="F133" s="134">
        <v>84063146742.828003</v>
      </c>
      <c r="G133" s="108">
        <v>11721963.619999999</v>
      </c>
      <c r="H133" s="73"/>
      <c r="I133" s="183"/>
    </row>
    <row r="134" spans="1:9" x14ac:dyDescent="0.2">
      <c r="A134" s="205"/>
      <c r="C134" s="207" t="s">
        <v>35</v>
      </c>
      <c r="D134" s="210" t="s">
        <v>15</v>
      </c>
      <c r="E134" s="204" t="s">
        <v>33</v>
      </c>
      <c r="F134" s="135">
        <v>84063146742.828003</v>
      </c>
      <c r="G134" s="107">
        <v>11721963.619999999</v>
      </c>
      <c r="H134" s="73" t="s">
        <v>18</v>
      </c>
      <c r="I134" s="183"/>
    </row>
    <row r="135" spans="1:9" x14ac:dyDescent="0.2">
      <c r="A135" s="211"/>
      <c r="B135" s="212" t="s">
        <v>36</v>
      </c>
      <c r="C135" s="213"/>
      <c r="D135" s="214"/>
      <c r="E135" s="215"/>
      <c r="F135" s="137">
        <f>+F133+F131+F127+F125</f>
        <v>85609226178.534302</v>
      </c>
      <c r="G135" s="98">
        <v>12864961.938424256</v>
      </c>
      <c r="H135" s="75"/>
      <c r="I135" s="183"/>
    </row>
    <row r="136" spans="1:9" s="183" customFormat="1" ht="14.25" x14ac:dyDescent="0.2">
      <c r="A136" s="211"/>
      <c r="B136" s="212" t="s">
        <v>37</v>
      </c>
      <c r="C136" s="213"/>
      <c r="D136" s="214"/>
      <c r="E136" s="215"/>
      <c r="F136" s="137">
        <f>+F135+F123</f>
        <v>257224973217.80493</v>
      </c>
      <c r="G136" s="98"/>
      <c r="H136" s="75"/>
    </row>
    <row r="137" spans="1:9" s="183" customFormat="1" x14ac:dyDescent="0.2">
      <c r="A137" s="206"/>
      <c r="B137" s="206"/>
      <c r="C137" s="206"/>
      <c r="D137" s="216"/>
      <c r="E137" s="216"/>
      <c r="F137" s="138"/>
      <c r="G137" s="99"/>
      <c r="H137" s="79"/>
    </row>
    <row r="138" spans="1:9" x14ac:dyDescent="0.2">
      <c r="B138" s="217" t="s">
        <v>38</v>
      </c>
      <c r="C138" s="218"/>
      <c r="D138" s="219"/>
      <c r="E138" s="219"/>
      <c r="F138" s="139">
        <f>+F123</f>
        <v>171615747039.27063</v>
      </c>
      <c r="G138" s="99"/>
      <c r="H138" s="79"/>
      <c r="I138" s="183"/>
    </row>
    <row r="139" spans="1:9" x14ac:dyDescent="0.2">
      <c r="B139" s="220" t="s">
        <v>39</v>
      </c>
      <c r="C139" s="221"/>
      <c r="D139" s="222"/>
      <c r="E139" s="222"/>
      <c r="F139" s="140">
        <f>+F135</f>
        <v>85609226178.534302</v>
      </c>
      <c r="G139" s="99"/>
      <c r="H139" s="79"/>
      <c r="I139" s="183"/>
    </row>
    <row r="140" spans="1:9" x14ac:dyDescent="0.2">
      <c r="B140" s="223" t="s">
        <v>37</v>
      </c>
      <c r="C140" s="224"/>
      <c r="D140" s="225"/>
      <c r="E140" s="225"/>
      <c r="F140" s="141">
        <f>+F139+F138</f>
        <v>257224973217.80493</v>
      </c>
      <c r="G140" s="100"/>
      <c r="H140" s="186"/>
      <c r="I140" s="183"/>
    </row>
    <row r="141" spans="1:9" x14ac:dyDescent="0.2">
      <c r="B141" s="226"/>
      <c r="C141" s="221"/>
      <c r="D141" s="222"/>
      <c r="E141" s="222"/>
      <c r="F141" s="142"/>
      <c r="G141" s="100"/>
      <c r="H141" s="186"/>
      <c r="I141" s="183"/>
    </row>
    <row r="142" spans="1:9" x14ac:dyDescent="0.2">
      <c r="A142" s="290" t="s">
        <v>3</v>
      </c>
      <c r="B142" s="291"/>
      <c r="C142" s="292"/>
      <c r="D142" s="292" t="s">
        <v>4</v>
      </c>
      <c r="E142" s="296" t="s">
        <v>5</v>
      </c>
      <c r="F142" s="143" t="s">
        <v>40</v>
      </c>
      <c r="G142" s="92" t="s">
        <v>40</v>
      </c>
      <c r="H142" s="298" t="s">
        <v>9</v>
      </c>
      <c r="I142" s="183"/>
    </row>
    <row r="143" spans="1:9" s="183" customFormat="1" ht="14.25" x14ac:dyDescent="0.2">
      <c r="A143" s="293"/>
      <c r="B143" s="294"/>
      <c r="C143" s="295"/>
      <c r="D143" s="295"/>
      <c r="E143" s="297"/>
      <c r="F143" s="144" t="s">
        <v>10</v>
      </c>
      <c r="G143" s="93" t="s">
        <v>11</v>
      </c>
      <c r="H143" s="299"/>
    </row>
    <row r="144" spans="1:9" s="183" customFormat="1" x14ac:dyDescent="0.2">
      <c r="A144" s="199" t="s">
        <v>41</v>
      </c>
      <c r="B144" s="206"/>
      <c r="C144" s="207"/>
      <c r="D144" s="210"/>
      <c r="E144" s="204"/>
      <c r="F144" s="145"/>
      <c r="G144" s="227"/>
      <c r="H144" s="85"/>
    </row>
    <row r="145" spans="1:9" x14ac:dyDescent="0.2">
      <c r="A145" s="205"/>
      <c r="B145" s="183" t="s">
        <v>42</v>
      </c>
      <c r="C145" s="207"/>
      <c r="D145" s="210"/>
      <c r="E145" s="204"/>
      <c r="F145" s="146"/>
      <c r="G145" s="96"/>
      <c r="H145" s="85"/>
      <c r="I145" s="183"/>
    </row>
    <row r="146" spans="1:9" x14ac:dyDescent="0.2">
      <c r="A146" s="205"/>
      <c r="C146" s="228" t="s">
        <v>43</v>
      </c>
      <c r="D146" s="229" t="s">
        <v>44</v>
      </c>
      <c r="E146" s="229" t="s">
        <v>16</v>
      </c>
      <c r="F146" s="146">
        <v>626986141.26609838</v>
      </c>
      <c r="G146" s="107">
        <v>0</v>
      </c>
      <c r="H146" s="85" t="s">
        <v>18</v>
      </c>
      <c r="I146" s="183"/>
    </row>
    <row r="147" spans="1:9" x14ac:dyDescent="0.2">
      <c r="A147" s="205"/>
      <c r="C147" s="228" t="s">
        <v>45</v>
      </c>
      <c r="D147" s="229" t="s">
        <v>44</v>
      </c>
      <c r="E147" s="229" t="s">
        <v>16</v>
      </c>
      <c r="F147" s="146">
        <v>722437830.03259993</v>
      </c>
      <c r="G147" s="107">
        <v>0</v>
      </c>
      <c r="H147" s="85" t="s">
        <v>18</v>
      </c>
      <c r="I147" s="183"/>
    </row>
    <row r="148" spans="1:9" x14ac:dyDescent="0.2">
      <c r="A148" s="205"/>
      <c r="C148" s="228" t="s">
        <v>4632</v>
      </c>
      <c r="D148" s="229" t="s">
        <v>44</v>
      </c>
      <c r="E148" s="229" t="s">
        <v>16</v>
      </c>
      <c r="F148" s="146">
        <v>12210380.534000004</v>
      </c>
      <c r="G148" s="107">
        <v>0</v>
      </c>
      <c r="H148" s="85" t="s">
        <v>18</v>
      </c>
      <c r="I148" s="183"/>
    </row>
    <row r="149" spans="1:9" x14ac:dyDescent="0.2">
      <c r="A149" s="205"/>
      <c r="C149" s="228" t="s">
        <v>4618</v>
      </c>
      <c r="D149" s="229" t="s">
        <v>46</v>
      </c>
      <c r="E149" s="204" t="s">
        <v>16</v>
      </c>
      <c r="F149" s="146">
        <v>496496204.47569752</v>
      </c>
      <c r="G149" s="107">
        <v>0</v>
      </c>
      <c r="H149" s="85" t="s">
        <v>18</v>
      </c>
      <c r="I149" s="183"/>
    </row>
    <row r="150" spans="1:9" x14ac:dyDescent="0.2">
      <c r="A150" s="230"/>
      <c r="B150" s="212" t="s">
        <v>47</v>
      </c>
      <c r="C150" s="231"/>
      <c r="D150" s="232"/>
      <c r="E150" s="233"/>
      <c r="F150" s="147">
        <f>SUM(F144:F149)</f>
        <v>1858130556.3083959</v>
      </c>
      <c r="G150" s="234">
        <v>326522.94687852834</v>
      </c>
      <c r="H150" s="235"/>
      <c r="I150" s="183"/>
    </row>
    <row r="151" spans="1:9" x14ac:dyDescent="0.2">
      <c r="A151" s="230"/>
      <c r="B151" s="212" t="s">
        <v>48</v>
      </c>
      <c r="C151" s="213"/>
      <c r="D151" s="214"/>
      <c r="E151" s="215"/>
      <c r="F151" s="137">
        <f>+F150</f>
        <v>1858130556.3083959</v>
      </c>
      <c r="G151" s="95">
        <v>326522.94687852834</v>
      </c>
      <c r="H151" s="74"/>
      <c r="I151" s="183"/>
    </row>
    <row r="152" spans="1:9" x14ac:dyDescent="0.2">
      <c r="C152" s="236"/>
      <c r="D152" s="237"/>
      <c r="E152" s="237"/>
      <c r="F152" s="77"/>
      <c r="G152" s="238"/>
      <c r="H152" s="79"/>
      <c r="I152" s="183"/>
    </row>
    <row r="153" spans="1:9" x14ac:dyDescent="0.2">
      <c r="B153" s="239" t="s">
        <v>38</v>
      </c>
      <c r="C153" s="218"/>
      <c r="D153" s="219"/>
      <c r="E153" s="219"/>
      <c r="F153" s="80">
        <f>+F151</f>
        <v>1858130556.3083959</v>
      </c>
      <c r="G153" s="99"/>
      <c r="H153" s="186"/>
      <c r="I153" s="183"/>
    </row>
    <row r="154" spans="1:9" x14ac:dyDescent="0.2">
      <c r="B154" s="240" t="s">
        <v>39</v>
      </c>
      <c r="C154" s="221"/>
      <c r="D154" s="222"/>
      <c r="E154" s="222"/>
      <c r="F154" s="81">
        <v>0</v>
      </c>
      <c r="G154" s="99"/>
      <c r="H154" s="186"/>
      <c r="I154" s="183"/>
    </row>
    <row r="155" spans="1:9" x14ac:dyDescent="0.2">
      <c r="B155" s="241" t="s">
        <v>48</v>
      </c>
      <c r="C155" s="224"/>
      <c r="D155" s="225"/>
      <c r="E155" s="225"/>
      <c r="F155" s="82">
        <f>+F153+F154</f>
        <v>1858130556.3083959</v>
      </c>
      <c r="G155" s="99"/>
      <c r="H155" s="186"/>
      <c r="I155" s="183"/>
    </row>
    <row r="156" spans="1:9" x14ac:dyDescent="0.2">
      <c r="B156" s="242"/>
      <c r="C156" s="221"/>
      <c r="D156" s="222"/>
      <c r="E156" s="222"/>
      <c r="F156" s="84"/>
      <c r="G156" s="238"/>
      <c r="H156" s="186"/>
      <c r="I156" s="183"/>
    </row>
    <row r="157" spans="1:9" outlineLevel="1" x14ac:dyDescent="0.2">
      <c r="B157" s="242"/>
      <c r="C157" s="221"/>
      <c r="D157" s="222"/>
      <c r="E157" s="222"/>
      <c r="G157" s="101"/>
      <c r="H157" s="243"/>
      <c r="I157" s="183"/>
    </row>
    <row r="158" spans="1:9" outlineLevel="1" x14ac:dyDescent="0.2">
      <c r="B158" s="242"/>
      <c r="C158" s="221"/>
      <c r="D158" s="222"/>
      <c r="E158" s="222"/>
      <c r="G158" s="101"/>
      <c r="H158" s="243"/>
      <c r="I158" s="183"/>
    </row>
    <row r="159" spans="1:9" outlineLevel="1" x14ac:dyDescent="0.2">
      <c r="B159" s="242"/>
      <c r="C159" s="221"/>
      <c r="D159" s="222"/>
      <c r="E159" s="222"/>
      <c r="G159" s="101"/>
      <c r="H159" s="243"/>
      <c r="I159" s="183"/>
    </row>
    <row r="160" spans="1:9" outlineLevel="1" x14ac:dyDescent="0.2">
      <c r="B160" s="242"/>
      <c r="C160" s="221"/>
      <c r="D160" s="222"/>
      <c r="E160" s="222"/>
      <c r="G160" s="101"/>
      <c r="H160" s="83"/>
      <c r="I160" s="244"/>
    </row>
    <row r="161" spans="1:9" outlineLevel="1" x14ac:dyDescent="0.2">
      <c r="B161" s="183"/>
      <c r="C161" s="245"/>
      <c r="D161" s="245"/>
      <c r="E161" s="245"/>
      <c r="F161" s="246"/>
      <c r="G161" s="102"/>
      <c r="H161" s="57"/>
      <c r="I161" s="245"/>
    </row>
    <row r="162" spans="1:9" outlineLevel="1" x14ac:dyDescent="0.2">
      <c r="A162" s="289" t="s">
        <v>0</v>
      </c>
      <c r="B162" s="289"/>
      <c r="C162" s="289"/>
      <c r="D162" s="289"/>
      <c r="E162" s="289"/>
      <c r="F162" s="289"/>
      <c r="G162" s="90"/>
      <c r="H162" s="66"/>
      <c r="I162" s="182" t="s">
        <v>1</v>
      </c>
    </row>
    <row r="163" spans="1:9" s="183" customFormat="1" ht="14.25" outlineLevel="1" x14ac:dyDescent="0.2">
      <c r="A163" s="289" t="s">
        <v>113</v>
      </c>
      <c r="B163" s="289"/>
      <c r="C163" s="289"/>
      <c r="D163" s="289"/>
      <c r="E163" s="289"/>
      <c r="F163" s="289"/>
      <c r="G163" s="90"/>
      <c r="H163" s="66"/>
      <c r="I163" s="182"/>
    </row>
    <row r="164" spans="1:9" s="183" customFormat="1" ht="14.25" outlineLevel="1" x14ac:dyDescent="0.2">
      <c r="A164" s="289" t="s">
        <v>4633</v>
      </c>
      <c r="B164" s="289"/>
      <c r="C164" s="289"/>
      <c r="D164" s="289"/>
      <c r="E164" s="289"/>
      <c r="F164" s="289"/>
      <c r="G164" s="90"/>
      <c r="H164" s="66"/>
      <c r="I164" s="182"/>
    </row>
    <row r="165" spans="1:9" s="183" customFormat="1" ht="14.25" outlineLevel="1" x14ac:dyDescent="0.2">
      <c r="D165" s="182"/>
      <c r="E165" s="182"/>
      <c r="F165" s="186"/>
      <c r="G165" s="90"/>
      <c r="H165" s="74" t="s">
        <v>2</v>
      </c>
      <c r="I165" s="187">
        <v>7283.62</v>
      </c>
    </row>
    <row r="166" spans="1:9" s="183" customFormat="1" ht="14.25" x14ac:dyDescent="0.2">
      <c r="A166" s="296" t="s">
        <v>3</v>
      </c>
      <c r="B166" s="296"/>
      <c r="C166" s="296"/>
      <c r="D166" s="296" t="s">
        <v>4</v>
      </c>
      <c r="E166" s="296" t="s">
        <v>5</v>
      </c>
      <c r="F166" s="301" t="s">
        <v>6</v>
      </c>
      <c r="G166" s="103" t="s">
        <v>40</v>
      </c>
      <c r="H166" s="68" t="s">
        <v>40</v>
      </c>
      <c r="I166" s="303" t="s">
        <v>9</v>
      </c>
    </row>
    <row r="167" spans="1:9" s="183" customFormat="1" ht="14.25" x14ac:dyDescent="0.2">
      <c r="A167" s="300"/>
      <c r="B167" s="300"/>
      <c r="C167" s="300"/>
      <c r="D167" s="297"/>
      <c r="E167" s="297"/>
      <c r="F167" s="302"/>
      <c r="G167" s="104" t="s">
        <v>10</v>
      </c>
      <c r="H167" s="70" t="s">
        <v>11</v>
      </c>
      <c r="I167" s="304"/>
    </row>
    <row r="168" spans="1:9" s="183" customFormat="1" x14ac:dyDescent="0.2">
      <c r="A168" s="196" t="s">
        <v>50</v>
      </c>
      <c r="B168" s="249"/>
      <c r="C168" s="250"/>
      <c r="D168" s="210"/>
      <c r="E168" s="204"/>
      <c r="F168" s="73"/>
      <c r="G168" s="97"/>
      <c r="H168" s="76"/>
      <c r="I168" s="204"/>
    </row>
    <row r="169" spans="1:9" x14ac:dyDescent="0.2">
      <c r="A169" s="199"/>
      <c r="B169" s="183" t="s">
        <v>51</v>
      </c>
      <c r="C169" s="207"/>
      <c r="D169" s="210"/>
      <c r="E169" s="204"/>
      <c r="F169" s="73"/>
      <c r="G169" s="97"/>
      <c r="H169" s="76"/>
      <c r="I169" s="204"/>
    </row>
    <row r="170" spans="1:9" x14ac:dyDescent="0.2">
      <c r="A170" s="199"/>
      <c r="B170" s="183"/>
      <c r="C170" s="207" t="s">
        <v>51</v>
      </c>
      <c r="D170" s="251" t="s">
        <v>52</v>
      </c>
      <c r="E170" s="252" t="s">
        <v>16</v>
      </c>
      <c r="F170" s="73" t="s">
        <v>53</v>
      </c>
      <c r="G170" s="149">
        <v>170611667672.78336</v>
      </c>
      <c r="H170" s="150">
        <v>23018583.289972939</v>
      </c>
      <c r="I170" s="252" t="s">
        <v>53</v>
      </c>
    </row>
    <row r="171" spans="1:9" x14ac:dyDescent="0.2">
      <c r="A171" s="199"/>
      <c r="B171" s="183"/>
      <c r="C171" s="207" t="s">
        <v>1207</v>
      </c>
      <c r="D171" s="251" t="s">
        <v>52</v>
      </c>
      <c r="E171" s="252" t="s">
        <v>16</v>
      </c>
      <c r="F171" s="89">
        <v>45473</v>
      </c>
      <c r="G171" s="149">
        <v>47540806.050098874</v>
      </c>
      <c r="H171" s="150">
        <v>6414.1099999998478</v>
      </c>
      <c r="I171" s="252" t="s">
        <v>18</v>
      </c>
    </row>
    <row r="172" spans="1:9" x14ac:dyDescent="0.2">
      <c r="A172" s="230"/>
      <c r="B172" s="212" t="s">
        <v>57</v>
      </c>
      <c r="C172" s="253"/>
      <c r="D172" s="254"/>
      <c r="E172" s="255"/>
      <c r="F172" s="75"/>
      <c r="G172" s="118">
        <v>170659208478.83347</v>
      </c>
      <c r="H172" s="111">
        <v>23024997.399972938</v>
      </c>
      <c r="I172" s="256"/>
    </row>
    <row r="173" spans="1:9" x14ac:dyDescent="0.2">
      <c r="A173" s="205"/>
      <c r="B173" s="183" t="s">
        <v>58</v>
      </c>
      <c r="C173" s="257"/>
      <c r="D173" s="251"/>
      <c r="E173" s="252"/>
      <c r="F173" s="73"/>
      <c r="G173" s="117"/>
      <c r="H173" s="110"/>
      <c r="I173" s="258"/>
    </row>
    <row r="174" spans="1:9" x14ac:dyDescent="0.2">
      <c r="A174" s="199"/>
      <c r="B174" s="183"/>
      <c r="C174" s="207" t="s">
        <v>4619</v>
      </c>
      <c r="D174" s="251" t="s">
        <v>52</v>
      </c>
      <c r="E174" s="252" t="s">
        <v>33</v>
      </c>
      <c r="F174" s="73" t="s">
        <v>53</v>
      </c>
      <c r="G174" s="117">
        <v>83871123425.741196</v>
      </c>
      <c r="H174" s="110">
        <v>10655723.400006369</v>
      </c>
      <c r="I174" s="252" t="s">
        <v>53</v>
      </c>
    </row>
    <row r="175" spans="1:9" x14ac:dyDescent="0.2">
      <c r="A175" s="230"/>
      <c r="B175" s="212" t="s">
        <v>60</v>
      </c>
      <c r="C175" s="253"/>
      <c r="D175" s="254"/>
      <c r="E175" s="255"/>
      <c r="F175" s="75"/>
      <c r="G175" s="118">
        <v>83871123425.741196</v>
      </c>
      <c r="H175" s="111">
        <v>10655723.400006369</v>
      </c>
      <c r="I175" s="256"/>
    </row>
    <row r="176" spans="1:9" x14ac:dyDescent="0.2">
      <c r="A176" s="230"/>
      <c r="B176" s="212" t="s">
        <v>61</v>
      </c>
      <c r="C176" s="213"/>
      <c r="D176" s="214"/>
      <c r="E176" s="215"/>
      <c r="F176" s="75"/>
      <c r="G176" s="118">
        <v>254530331904.57465</v>
      </c>
      <c r="H176" s="111">
        <v>33680720.799979307</v>
      </c>
      <c r="I176" s="74"/>
    </row>
    <row r="177" spans="1:9" ht="14.25" customHeight="1" x14ac:dyDescent="0.2">
      <c r="B177" s="183"/>
      <c r="C177" s="259"/>
      <c r="D177" s="260"/>
      <c r="E177" s="260"/>
      <c r="G177" s="119"/>
      <c r="H177" s="148"/>
      <c r="I177" s="261"/>
    </row>
    <row r="178" spans="1:9" ht="14.25" customHeight="1" x14ac:dyDescent="0.2">
      <c r="B178" s="217" t="s">
        <v>38</v>
      </c>
      <c r="C178" s="218"/>
      <c r="D178" s="219"/>
      <c r="E178" s="219"/>
      <c r="F178" s="262"/>
      <c r="G178" s="120">
        <f>+G172</f>
        <v>170659208478.83347</v>
      </c>
      <c r="H178" s="263"/>
      <c r="I178" s="244"/>
    </row>
    <row r="179" spans="1:9" x14ac:dyDescent="0.2">
      <c r="B179" s="220" t="s">
        <v>39</v>
      </c>
      <c r="C179" s="221"/>
      <c r="D179" s="222"/>
      <c r="E179" s="222"/>
      <c r="G179" s="121">
        <f>+G175</f>
        <v>83871123425.741196</v>
      </c>
      <c r="H179" s="263"/>
      <c r="I179" s="244"/>
    </row>
    <row r="180" spans="1:9" x14ac:dyDescent="0.2">
      <c r="B180" s="223" t="s">
        <v>61</v>
      </c>
      <c r="C180" s="224"/>
      <c r="D180" s="225"/>
      <c r="E180" s="225"/>
      <c r="F180" s="264"/>
      <c r="G180" s="122">
        <f>SUM(G178:G179)</f>
        <v>254530331904.57465</v>
      </c>
      <c r="H180" s="263"/>
      <c r="I180" s="244"/>
    </row>
    <row r="181" spans="1:9" x14ac:dyDescent="0.2">
      <c r="A181" s="226"/>
      <c r="B181" s="226"/>
      <c r="C181" s="226"/>
      <c r="D181" s="244"/>
      <c r="E181" s="244"/>
      <c r="F181" s="186"/>
      <c r="G181" s="105"/>
      <c r="H181" s="112"/>
      <c r="I181" s="222"/>
    </row>
    <row r="182" spans="1:9" ht="28.5" x14ac:dyDescent="0.2">
      <c r="A182" s="188"/>
      <c r="B182" s="189"/>
      <c r="C182" s="190" t="s">
        <v>3</v>
      </c>
      <c r="D182" s="191" t="s">
        <v>4</v>
      </c>
      <c r="E182" s="191" t="s">
        <v>5</v>
      </c>
      <c r="F182" s="68" t="s">
        <v>6</v>
      </c>
      <c r="G182" s="103" t="s">
        <v>40</v>
      </c>
      <c r="H182" s="113" t="s">
        <v>40</v>
      </c>
      <c r="I182" s="247" t="s">
        <v>9</v>
      </c>
    </row>
    <row r="183" spans="1:9" x14ac:dyDescent="0.2">
      <c r="A183" s="192"/>
      <c r="B183" s="193"/>
      <c r="C183" s="194"/>
      <c r="D183" s="195"/>
      <c r="E183" s="195"/>
      <c r="F183" s="70"/>
      <c r="G183" s="104" t="s">
        <v>10</v>
      </c>
      <c r="H183" s="114" t="s">
        <v>11</v>
      </c>
      <c r="I183" s="248"/>
    </row>
    <row r="184" spans="1:9" x14ac:dyDescent="0.2">
      <c r="A184" s="199" t="s">
        <v>62</v>
      </c>
      <c r="C184" s="226"/>
      <c r="D184" s="265"/>
      <c r="E184" s="265"/>
      <c r="F184" s="72"/>
      <c r="G184" s="97"/>
      <c r="H184" s="110"/>
      <c r="I184" s="266"/>
    </row>
    <row r="185" spans="1:9" x14ac:dyDescent="0.2">
      <c r="A185" s="205"/>
      <c r="C185" s="226"/>
      <c r="D185" s="265"/>
      <c r="E185" s="265"/>
      <c r="F185" s="72"/>
      <c r="G185" s="97"/>
      <c r="H185" s="110"/>
      <c r="I185" s="266"/>
    </row>
    <row r="186" spans="1:9" x14ac:dyDescent="0.2">
      <c r="A186" s="205"/>
      <c r="B186" s="183" t="s">
        <v>63</v>
      </c>
      <c r="D186" s="204"/>
      <c r="E186" s="204"/>
      <c r="F186" s="73"/>
      <c r="G186" s="97"/>
      <c r="H186" s="110"/>
      <c r="I186" s="204"/>
    </row>
    <row r="187" spans="1:9" x14ac:dyDescent="0.2">
      <c r="A187" s="205"/>
      <c r="C187" s="236" t="s">
        <v>66</v>
      </c>
      <c r="D187" s="267" t="s">
        <v>64</v>
      </c>
      <c r="E187" s="267" t="s">
        <v>16</v>
      </c>
      <c r="F187" s="73" t="s">
        <v>65</v>
      </c>
      <c r="G187" s="109">
        <v>43405242219.156395</v>
      </c>
      <c r="H187" s="110">
        <f>+G187/$I$4</f>
        <v>5856148.0399999991</v>
      </c>
      <c r="I187" s="85" t="s">
        <v>18</v>
      </c>
    </row>
    <row r="188" spans="1:9" x14ac:dyDescent="0.2">
      <c r="A188" s="205"/>
      <c r="C188" s="206" t="s">
        <v>4666</v>
      </c>
      <c r="D188" s="267" t="s">
        <v>64</v>
      </c>
      <c r="E188" s="267" t="s">
        <v>16</v>
      </c>
      <c r="F188" s="73" t="s">
        <v>65</v>
      </c>
      <c r="G188" s="109">
        <v>2966930056.5783997</v>
      </c>
      <c r="H188" s="110">
        <f t="shared" ref="H188:H189" si="0">+G188/$I$4</f>
        <v>400292.24</v>
      </c>
      <c r="I188" s="85" t="s">
        <v>18</v>
      </c>
    </row>
    <row r="189" spans="1:9" x14ac:dyDescent="0.2">
      <c r="A189" s="205"/>
      <c r="C189" s="206" t="s">
        <v>67</v>
      </c>
      <c r="D189" s="267" t="s">
        <v>64</v>
      </c>
      <c r="E189" s="267" t="s">
        <v>16</v>
      </c>
      <c r="F189" s="73" t="s">
        <v>65</v>
      </c>
      <c r="G189" s="109">
        <v>86981135.661199883</v>
      </c>
      <c r="H189" s="110">
        <f t="shared" si="0"/>
        <v>11735.319999999985</v>
      </c>
      <c r="I189" s="85" t="s">
        <v>18</v>
      </c>
    </row>
    <row r="190" spans="1:9" x14ac:dyDescent="0.2">
      <c r="A190" s="230"/>
      <c r="B190" s="212" t="s">
        <v>68</v>
      </c>
      <c r="C190" s="268"/>
      <c r="D190" s="269"/>
      <c r="E190" s="269"/>
      <c r="F190" s="74"/>
      <c r="G190" s="123">
        <f>SUM(G187:G189)</f>
        <v>46459153411.395996</v>
      </c>
      <c r="H190" s="111">
        <f>SUM(H187:H189)</f>
        <v>6268175.5999999996</v>
      </c>
      <c r="I190" s="270"/>
    </row>
    <row r="191" spans="1:9" x14ac:dyDescent="0.2">
      <c r="A191" s="230"/>
      <c r="B191" s="212" t="s">
        <v>70</v>
      </c>
      <c r="C191" s="213"/>
      <c r="D191" s="215"/>
      <c r="E191" s="215"/>
      <c r="F191" s="75"/>
      <c r="G191" s="123">
        <f>+G190</f>
        <v>46459153411.395996</v>
      </c>
      <c r="H191" s="111">
        <f>+H190</f>
        <v>6268175.5999999996</v>
      </c>
      <c r="I191" s="74"/>
    </row>
    <row r="192" spans="1:9" x14ac:dyDescent="0.2">
      <c r="C192" s="236"/>
      <c r="D192" s="237"/>
      <c r="E192" s="237"/>
      <c r="G192" s="124"/>
      <c r="I192" s="271"/>
    </row>
    <row r="193" spans="1:9" x14ac:dyDescent="0.2">
      <c r="B193" s="239" t="s">
        <v>38</v>
      </c>
      <c r="C193" s="218"/>
      <c r="D193" s="219"/>
      <c r="E193" s="219"/>
      <c r="F193" s="262"/>
      <c r="G193" s="125">
        <f>+G191</f>
        <v>46459153411.395996</v>
      </c>
      <c r="I193" s="271"/>
    </row>
    <row r="194" spans="1:9" x14ac:dyDescent="0.2">
      <c r="B194" s="240" t="s">
        <v>39</v>
      </c>
      <c r="C194" s="221"/>
      <c r="D194" s="222"/>
      <c r="E194" s="222"/>
      <c r="G194" s="126">
        <v>0</v>
      </c>
      <c r="I194" s="271"/>
    </row>
    <row r="195" spans="1:9" x14ac:dyDescent="0.2">
      <c r="B195" s="241" t="s">
        <v>70</v>
      </c>
      <c r="C195" s="224"/>
      <c r="D195" s="225"/>
      <c r="E195" s="225"/>
      <c r="F195" s="264"/>
      <c r="G195" s="127">
        <f>+G193</f>
        <v>46459153411.395996</v>
      </c>
      <c r="I195" s="271"/>
    </row>
    <row r="196" spans="1:9" x14ac:dyDescent="0.2">
      <c r="C196" s="236"/>
      <c r="D196" s="237"/>
      <c r="E196" s="237"/>
      <c r="G196" s="124"/>
      <c r="I196" s="271"/>
    </row>
    <row r="197" spans="1:9" x14ac:dyDescent="0.2">
      <c r="A197" s="188"/>
      <c r="B197" s="189"/>
      <c r="C197" s="292" t="s">
        <v>3</v>
      </c>
      <c r="D197" s="292" t="s">
        <v>4</v>
      </c>
      <c r="E197" s="296" t="s">
        <v>5</v>
      </c>
      <c r="F197" s="301" t="s">
        <v>6</v>
      </c>
      <c r="G197" s="128" t="s">
        <v>40</v>
      </c>
      <c r="H197" s="68" t="s">
        <v>40</v>
      </c>
      <c r="I197" s="303" t="s">
        <v>9</v>
      </c>
    </row>
    <row r="198" spans="1:9" x14ac:dyDescent="0.2">
      <c r="A198" s="272"/>
      <c r="B198" s="193"/>
      <c r="C198" s="295"/>
      <c r="D198" s="295"/>
      <c r="E198" s="297"/>
      <c r="F198" s="302"/>
      <c r="G198" s="129" t="s">
        <v>10</v>
      </c>
      <c r="H198" s="70" t="s">
        <v>11</v>
      </c>
      <c r="I198" s="304"/>
    </row>
    <row r="199" spans="1:9" x14ac:dyDescent="0.2">
      <c r="A199" s="196" t="s">
        <v>71</v>
      </c>
      <c r="B199" s="273" t="s">
        <v>72</v>
      </c>
      <c r="C199" s="274"/>
      <c r="D199" s="229"/>
      <c r="E199" s="229"/>
      <c r="F199" s="275"/>
      <c r="G199" s="130"/>
      <c r="H199" s="76"/>
      <c r="I199" s="85"/>
    </row>
    <row r="200" spans="1:9" x14ac:dyDescent="0.2">
      <c r="A200" s="272"/>
      <c r="B200" s="276"/>
      <c r="C200" s="277" t="s">
        <v>72</v>
      </c>
      <c r="D200" s="229" t="s">
        <v>44</v>
      </c>
      <c r="E200" s="229" t="s">
        <v>33</v>
      </c>
      <c r="F200" s="275" t="s">
        <v>73</v>
      </c>
      <c r="G200" s="130">
        <v>17021237967</v>
      </c>
      <c r="H200" s="76">
        <v>0</v>
      </c>
      <c r="I200" s="85" t="s">
        <v>18</v>
      </c>
    </row>
    <row r="201" spans="1:9" x14ac:dyDescent="0.2">
      <c r="A201" s="86"/>
      <c r="B201" s="212" t="s">
        <v>74</v>
      </c>
      <c r="C201" s="213"/>
      <c r="D201" s="214"/>
      <c r="E201" s="215"/>
      <c r="F201" s="278" t="s">
        <v>49</v>
      </c>
      <c r="G201" s="123">
        <f>SUM(G200)</f>
        <v>17021237967</v>
      </c>
      <c r="H201" s="74">
        <v>0</v>
      </c>
      <c r="I201" s="74"/>
    </row>
    <row r="202" spans="1:9" x14ac:dyDescent="0.2">
      <c r="B202" s="183"/>
      <c r="C202" s="183"/>
      <c r="D202" s="183"/>
      <c r="E202" s="182"/>
      <c r="F202" s="66"/>
      <c r="G202" s="131"/>
      <c r="H202" s="83"/>
      <c r="I202" s="244"/>
    </row>
    <row r="203" spans="1:9" x14ac:dyDescent="0.2">
      <c r="B203" s="239" t="s">
        <v>38</v>
      </c>
      <c r="C203" s="218"/>
      <c r="D203" s="219"/>
      <c r="E203" s="219"/>
      <c r="F203" s="262"/>
      <c r="G203" s="125">
        <v>0</v>
      </c>
      <c r="I203" s="271"/>
    </row>
    <row r="204" spans="1:9" ht="16.5" customHeight="1" x14ac:dyDescent="0.2">
      <c r="B204" s="240" t="s">
        <v>39</v>
      </c>
      <c r="C204" s="221"/>
      <c r="D204" s="222"/>
      <c r="E204" s="222"/>
      <c r="G204" s="126">
        <f>+G201</f>
        <v>17021237967</v>
      </c>
      <c r="I204" s="271"/>
    </row>
    <row r="205" spans="1:9" ht="15" customHeight="1" x14ac:dyDescent="0.2">
      <c r="B205" s="241" t="s">
        <v>74</v>
      </c>
      <c r="C205" s="224"/>
      <c r="D205" s="225"/>
      <c r="E205" s="225"/>
      <c r="F205" s="264"/>
      <c r="G205" s="127">
        <f>+G204</f>
        <v>17021237967</v>
      </c>
      <c r="I205" s="271"/>
    </row>
    <row r="206" spans="1:9" ht="15" customHeight="1" x14ac:dyDescent="0.2">
      <c r="B206" s="183"/>
      <c r="C206" s="183"/>
      <c r="D206" s="182"/>
      <c r="E206" s="182"/>
      <c r="F206" s="186"/>
      <c r="G206" s="132"/>
      <c r="H206" s="84"/>
      <c r="I206" s="83"/>
    </row>
    <row r="207" spans="1:9" ht="15" customHeight="1" thickBot="1" x14ac:dyDescent="0.25">
      <c r="B207" s="279" t="s">
        <v>4667</v>
      </c>
      <c r="C207" s="279"/>
      <c r="D207" s="280"/>
      <c r="E207" s="280"/>
      <c r="F207" s="281"/>
      <c r="G207" s="133">
        <f>+G205+G195+G180+F155+F140</f>
        <v>577093827057.08398</v>
      </c>
      <c r="H207" s="87"/>
      <c r="I207" s="88"/>
    </row>
    <row r="208" spans="1:9" ht="15.75" thickTop="1" x14ac:dyDescent="0.2"/>
  </sheetData>
  <sortState xmlns:xlrd2="http://schemas.microsoft.com/office/spreadsheetml/2017/richdata2" ref="C64:H102">
    <sortCondition ref="C64:C102"/>
  </sortState>
  <dataConsolidate/>
  <mergeCells count="24">
    <mergeCell ref="I166:I167"/>
    <mergeCell ref="C197:C198"/>
    <mergeCell ref="D197:D198"/>
    <mergeCell ref="E197:E198"/>
    <mergeCell ref="F197:F198"/>
    <mergeCell ref="I197:I198"/>
    <mergeCell ref="A162:F162"/>
    <mergeCell ref="A163:F163"/>
    <mergeCell ref="A164:F164"/>
    <mergeCell ref="A166:C167"/>
    <mergeCell ref="D166:D167"/>
    <mergeCell ref="E166:E167"/>
    <mergeCell ref="F166:F167"/>
    <mergeCell ref="H6:H7"/>
    <mergeCell ref="A142:C143"/>
    <mergeCell ref="D142:D143"/>
    <mergeCell ref="E142:E143"/>
    <mergeCell ref="H142:H143"/>
    <mergeCell ref="A1:F1"/>
    <mergeCell ref="A2:F2"/>
    <mergeCell ref="A3:F3"/>
    <mergeCell ref="A6:C7"/>
    <mergeCell ref="D6:D7"/>
    <mergeCell ref="E6:E7"/>
  </mergeCells>
  <conditionalFormatting sqref="G152">
    <cfRule type="duplicateValues" dxfId="1" priority="20"/>
  </conditionalFormatting>
  <conditionalFormatting sqref="H157:H159 G156">
    <cfRule type="duplicateValues" dxfId="0" priority="15"/>
  </conditionalFormatting>
  <dataValidations count="1">
    <dataValidation type="textLength" errorStyle="information" allowBlank="1" showInputMessage="1" error="XLBVal:6=374123754_x000d__x000a_" sqref="D174:E174 I174 D170:F171 I170:I171" xr:uid="{00000000-0002-0000-0000-000001000000}">
      <formula1>0</formula1>
      <formula2>10000</formula2>
    </dataValidation>
  </dataValidations>
  <printOptions horizontalCentered="1"/>
  <pageMargins left="0.39370078740157483" right="0.19685039370078741" top="0.59055118110236227" bottom="0.59055118110236227" header="0" footer="0"/>
  <pageSetup paperSize="9" scale="45" fitToWidth="0" fitToHeight="0" orientation="portrait" r:id="rId1"/>
  <headerFooter alignWithMargins="0">
    <oddHeader xml:space="preserve">&amp;R&amp;P   </oddHeader>
  </headerFooter>
  <rowBreaks count="1" manualBreakCount="1">
    <brk id="13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M163"/>
  <sheetViews>
    <sheetView showGridLines="0" tabSelected="1" zoomScaleNormal="100" workbookViewId="0">
      <pane ySplit="6" topLeftCell="A7" activePane="bottomLeft" state="frozen"/>
      <selection pane="bottomLeft" activeCell="A7" sqref="A7"/>
    </sheetView>
  </sheetViews>
  <sheetFormatPr baseColWidth="10" defaultColWidth="9.7109375" defaultRowHeight="11.25" x14ac:dyDescent="0.2"/>
  <cols>
    <col min="1" max="1" width="38.140625" style="43" customWidth="1"/>
    <col min="2" max="2" width="15.42578125" style="62" customWidth="1"/>
    <col min="3" max="3" width="13" style="20" customWidth="1"/>
    <col min="4" max="4" width="13.42578125" style="44" customWidth="1"/>
    <col min="5" max="5" width="15.28515625" style="163" customWidth="1"/>
    <col min="6" max="6" width="18.7109375" style="163" customWidth="1"/>
    <col min="7" max="7" width="16.42578125" style="163" customWidth="1"/>
    <col min="8" max="8" width="22.85546875" style="164" customWidth="1"/>
    <col min="9" max="9" width="18.7109375" style="164" customWidth="1"/>
    <col min="10" max="10" width="22.140625" style="164" customWidth="1"/>
    <col min="11" max="11" width="20.28515625" style="45" customWidth="1"/>
    <col min="12" max="13" width="13.42578125" style="20" customWidth="1"/>
    <col min="14" max="16384" width="9.7109375" style="21"/>
  </cols>
  <sheetData>
    <row r="1" spans="1:13" s="2" customFormat="1" ht="10.5" x14ac:dyDescent="0.15">
      <c r="A1" s="305" t="s">
        <v>0</v>
      </c>
      <c r="B1" s="305"/>
      <c r="C1" s="305"/>
      <c r="D1" s="305"/>
      <c r="E1" s="305"/>
      <c r="F1" s="305"/>
      <c r="G1" s="305"/>
      <c r="H1" s="305"/>
      <c r="I1" s="305"/>
      <c r="J1" s="305"/>
      <c r="L1" s="3"/>
      <c r="M1" s="3" t="s">
        <v>75</v>
      </c>
    </row>
    <row r="2" spans="1:13" s="2" customFormat="1" ht="10.5" x14ac:dyDescent="0.15">
      <c r="A2" s="305" t="s">
        <v>114</v>
      </c>
      <c r="B2" s="305"/>
      <c r="C2" s="305"/>
      <c r="D2" s="305"/>
      <c r="E2" s="305"/>
      <c r="F2" s="305"/>
      <c r="G2" s="305"/>
      <c r="H2" s="305"/>
      <c r="I2" s="305"/>
      <c r="J2" s="305"/>
      <c r="K2" s="4"/>
      <c r="L2" s="5"/>
      <c r="M2" s="5"/>
    </row>
    <row r="3" spans="1:13" s="2" customFormat="1" ht="10.5" x14ac:dyDescent="0.15">
      <c r="A3" s="306" t="s">
        <v>4633</v>
      </c>
      <c r="B3" s="306"/>
      <c r="C3" s="306"/>
      <c r="D3" s="306"/>
      <c r="E3" s="306"/>
      <c r="F3" s="306"/>
      <c r="G3" s="306"/>
      <c r="H3" s="306"/>
      <c r="I3" s="306"/>
      <c r="J3" s="306"/>
      <c r="L3" s="46" t="s">
        <v>2</v>
      </c>
      <c r="M3" s="6">
        <v>7411.91</v>
      </c>
    </row>
    <row r="4" spans="1:13" s="2" customFormat="1" x14ac:dyDescent="0.2">
      <c r="A4" s="7"/>
      <c r="B4" s="58"/>
      <c r="C4" s="8"/>
      <c r="D4" s="9"/>
      <c r="E4" s="152"/>
      <c r="F4" s="152"/>
      <c r="G4" s="153"/>
      <c r="H4" s="154"/>
      <c r="I4" s="154"/>
      <c r="J4" s="154"/>
      <c r="K4" s="10"/>
      <c r="L4" s="11"/>
      <c r="M4" s="11"/>
    </row>
    <row r="5" spans="1:13" s="173" customFormat="1" ht="10.5" x14ac:dyDescent="0.2">
      <c r="A5" s="166"/>
      <c r="B5" s="167"/>
      <c r="C5" s="166"/>
      <c r="D5" s="168"/>
      <c r="E5" s="169" t="s">
        <v>76</v>
      </c>
      <c r="F5" s="169" t="s">
        <v>76</v>
      </c>
      <c r="G5" s="169" t="s">
        <v>76</v>
      </c>
      <c r="H5" s="170" t="s">
        <v>77</v>
      </c>
      <c r="I5" s="170" t="s">
        <v>77</v>
      </c>
      <c r="J5" s="171" t="s">
        <v>77</v>
      </c>
      <c r="K5" s="287"/>
      <c r="L5" s="172" t="s">
        <v>78</v>
      </c>
      <c r="M5" s="172" t="s">
        <v>79</v>
      </c>
    </row>
    <row r="6" spans="1:13" s="173" customFormat="1" ht="10.5" x14ac:dyDescent="0.2">
      <c r="A6" s="174" t="s">
        <v>80</v>
      </c>
      <c r="B6" s="175" t="s">
        <v>81</v>
      </c>
      <c r="C6" s="176" t="s">
        <v>82</v>
      </c>
      <c r="D6" s="177" t="s">
        <v>83</v>
      </c>
      <c r="E6" s="178" t="s">
        <v>84</v>
      </c>
      <c r="F6" s="178" t="s">
        <v>85</v>
      </c>
      <c r="G6" s="178" t="s">
        <v>86</v>
      </c>
      <c r="H6" s="179" t="s">
        <v>84</v>
      </c>
      <c r="I6" s="179" t="s">
        <v>85</v>
      </c>
      <c r="J6" s="180" t="s">
        <v>86</v>
      </c>
      <c r="K6" s="288" t="s">
        <v>87</v>
      </c>
      <c r="L6" s="181" t="s">
        <v>88</v>
      </c>
      <c r="M6" s="181" t="s">
        <v>89</v>
      </c>
    </row>
    <row r="7" spans="1:13" s="2" customFormat="1" x14ac:dyDescent="0.2">
      <c r="A7" s="19"/>
      <c r="B7" s="61"/>
      <c r="C7" s="1"/>
      <c r="D7" s="9"/>
      <c r="E7" s="152"/>
      <c r="F7" s="152"/>
      <c r="G7" s="152"/>
      <c r="H7" s="155"/>
      <c r="I7" s="155"/>
      <c r="J7" s="155"/>
      <c r="K7" s="20"/>
      <c r="L7" s="20"/>
      <c r="M7" s="20"/>
    </row>
    <row r="8" spans="1:13" s="2" customFormat="1" x14ac:dyDescent="0.2">
      <c r="A8" s="20" t="s">
        <v>4601</v>
      </c>
      <c r="B8" s="62">
        <v>2100213</v>
      </c>
      <c r="C8" s="22">
        <v>7.7499999999999999E-2</v>
      </c>
      <c r="D8" s="23">
        <v>45432</v>
      </c>
      <c r="E8" s="156">
        <v>1501100</v>
      </c>
      <c r="F8" s="156">
        <v>41434.472602739719</v>
      </c>
      <c r="G8" s="156">
        <f>+E8+F8</f>
        <v>1542534.4726027397</v>
      </c>
      <c r="H8" s="157">
        <f>+E8*$M$3</f>
        <v>11126018101</v>
      </c>
      <c r="I8" s="157">
        <f>+F8*$M$3</f>
        <v>307108581.82897252</v>
      </c>
      <c r="J8" s="157">
        <f>H8+I8</f>
        <v>11433126682.828972</v>
      </c>
      <c r="K8" s="20" t="s">
        <v>90</v>
      </c>
      <c r="L8" s="20" t="str">
        <f>IF(D8&gt;45382,"Vigente","Vencido")</f>
        <v>Vigente</v>
      </c>
      <c r="M8" s="20" t="s">
        <v>92</v>
      </c>
    </row>
    <row r="9" spans="1:13" s="2" customFormat="1" x14ac:dyDescent="0.2">
      <c r="A9" s="20"/>
      <c r="B9" s="62"/>
      <c r="C9" s="22"/>
      <c r="D9" s="23"/>
      <c r="E9" s="156"/>
      <c r="F9" s="156"/>
      <c r="G9" s="156"/>
      <c r="H9" s="157"/>
      <c r="I9" s="157"/>
      <c r="J9" s="157"/>
      <c r="K9" s="20"/>
      <c r="L9" s="20"/>
      <c r="M9" s="20"/>
    </row>
    <row r="10" spans="1:13" s="2" customFormat="1" ht="10.5" x14ac:dyDescent="0.15">
      <c r="A10" s="24" t="s">
        <v>91</v>
      </c>
      <c r="B10" s="63"/>
      <c r="C10" s="25"/>
      <c r="D10" s="26"/>
      <c r="E10" s="158">
        <f>SUM(E7:E9)</f>
        <v>1501100</v>
      </c>
      <c r="F10" s="158">
        <f>SUM(F7:F9)</f>
        <v>41434.472602739719</v>
      </c>
      <c r="G10" s="158">
        <f>SUM(G7:G9)</f>
        <v>1542534.4726027397</v>
      </c>
      <c r="H10" s="159">
        <f>SUBTOTAL(9,H7:H9)</f>
        <v>11126018101</v>
      </c>
      <c r="I10" s="159">
        <f>SUBTOTAL(9,I7:I9)</f>
        <v>307108581.82897252</v>
      </c>
      <c r="J10" s="160">
        <f>SUBTOTAL(9,J7:J9)</f>
        <v>11433126682.828972</v>
      </c>
      <c r="K10" s="27"/>
      <c r="L10" s="27"/>
      <c r="M10" s="27"/>
    </row>
    <row r="11" spans="1:13" x14ac:dyDescent="0.2">
      <c r="A11" s="28"/>
      <c r="C11" s="29"/>
      <c r="D11" s="30"/>
      <c r="E11" s="161"/>
      <c r="F11" s="161"/>
      <c r="G11" s="161"/>
      <c r="H11" s="162"/>
      <c r="I11" s="162"/>
      <c r="J11" s="162"/>
      <c r="K11" s="31"/>
      <c r="L11" s="31"/>
      <c r="M11" s="31"/>
    </row>
    <row r="12" spans="1:13" s="2" customFormat="1" x14ac:dyDescent="0.2">
      <c r="A12" s="20" t="s">
        <v>4620</v>
      </c>
      <c r="B12" s="62">
        <v>232330001</v>
      </c>
      <c r="C12" s="22">
        <v>9.4500000000000001E-2</v>
      </c>
      <c r="D12" s="23">
        <v>45518</v>
      </c>
      <c r="E12" s="156">
        <v>320000</v>
      </c>
      <c r="F12" s="156">
        <v>3645.3131506849295</v>
      </c>
      <c r="G12" s="156">
        <f t="shared" ref="G12" si="0">+E12+F12</f>
        <v>323645.31315068493</v>
      </c>
      <c r="H12" s="157">
        <f>+E12*$M$3</f>
        <v>2371811200</v>
      </c>
      <c r="I12" s="157">
        <f t="shared" ref="I12" si="1">+F12*$M$3</f>
        <v>27018732.994693134</v>
      </c>
      <c r="J12" s="157">
        <f t="shared" ref="J12" si="2">H12+I12</f>
        <v>2398829932.9946933</v>
      </c>
      <c r="K12" s="20" t="s">
        <v>4621</v>
      </c>
      <c r="L12" s="20" t="str">
        <f>IF(D12&gt;45382,"Vigente","Vencido")</f>
        <v>Vigente</v>
      </c>
      <c r="M12" s="20" t="s">
        <v>92</v>
      </c>
    </row>
    <row r="13" spans="1:13" s="2" customFormat="1" x14ac:dyDescent="0.2">
      <c r="A13" s="20" t="s">
        <v>4620</v>
      </c>
      <c r="B13" s="62">
        <v>230550001</v>
      </c>
      <c r="C13" s="22">
        <v>8.6400000000000005E-2</v>
      </c>
      <c r="D13" s="23">
        <v>45338</v>
      </c>
      <c r="E13" s="156">
        <v>420000</v>
      </c>
      <c r="F13" s="156">
        <v>0</v>
      </c>
      <c r="G13" s="156">
        <f t="shared" ref="G13:G15" si="3">+E13+F13</f>
        <v>420000</v>
      </c>
      <c r="H13" s="157">
        <f t="shared" ref="H13:H14" si="4">+E13*$M$3</f>
        <v>3113002200</v>
      </c>
      <c r="I13" s="157">
        <f t="shared" ref="I13:I14" si="5">+F13*$M$3</f>
        <v>0</v>
      </c>
      <c r="J13" s="157">
        <f t="shared" ref="J13:J14" si="6">H13+I13</f>
        <v>3113002200</v>
      </c>
      <c r="K13" s="20" t="s">
        <v>4621</v>
      </c>
      <c r="L13" s="20" t="str">
        <f t="shared" ref="L13:L14" si="7">IF(D13&gt;45382,"Vigente","Vencido")</f>
        <v>Vencido</v>
      </c>
      <c r="M13" s="20" t="s">
        <v>92</v>
      </c>
    </row>
    <row r="14" spans="1:13" s="2" customFormat="1" x14ac:dyDescent="0.2">
      <c r="A14" s="20" t="s">
        <v>4620</v>
      </c>
      <c r="B14" s="62">
        <v>231800003</v>
      </c>
      <c r="C14" s="22">
        <v>9.9000000000000005E-2</v>
      </c>
      <c r="D14" s="23">
        <v>45467</v>
      </c>
      <c r="E14" s="156">
        <v>375000</v>
      </c>
      <c r="F14" s="156">
        <v>39057.540000000008</v>
      </c>
      <c r="G14" s="156">
        <f t="shared" si="3"/>
        <v>414057.54000000004</v>
      </c>
      <c r="H14" s="157">
        <f t="shared" si="4"/>
        <v>2779466250</v>
      </c>
      <c r="I14" s="157">
        <f t="shared" si="5"/>
        <v>289490971.30140007</v>
      </c>
      <c r="J14" s="157">
        <f t="shared" si="6"/>
        <v>3068957221.3014002</v>
      </c>
      <c r="K14" s="20" t="s">
        <v>96</v>
      </c>
      <c r="L14" s="20" t="str">
        <f t="shared" si="7"/>
        <v>Vigente</v>
      </c>
      <c r="M14" s="20" t="s">
        <v>92</v>
      </c>
    </row>
    <row r="15" spans="1:13" s="2" customFormat="1" x14ac:dyDescent="0.2">
      <c r="A15" s="20" t="s">
        <v>4620</v>
      </c>
      <c r="B15" s="62" t="s">
        <v>4634</v>
      </c>
      <c r="C15" s="22">
        <v>8.7999999999999995E-2</v>
      </c>
      <c r="D15" s="23">
        <v>45580</v>
      </c>
      <c r="E15" s="156">
        <v>795000</v>
      </c>
      <c r="F15" s="156">
        <v>766.66904109588359</v>
      </c>
      <c r="G15" s="156">
        <f t="shared" si="3"/>
        <v>795766.66904109588</v>
      </c>
      <c r="H15" s="157">
        <f t="shared" ref="H15" si="8">+E15*$M$3</f>
        <v>5892468450</v>
      </c>
      <c r="I15" s="157">
        <f t="shared" ref="I15" si="9">+F15*$M$3</f>
        <v>5682481.9323889902</v>
      </c>
      <c r="J15" s="157">
        <f t="shared" ref="J15" si="10">H15+I15</f>
        <v>5898150931.9323893</v>
      </c>
      <c r="K15" s="20" t="s">
        <v>96</v>
      </c>
      <c r="L15" s="20" t="str">
        <f t="shared" ref="L15" si="11">IF(D15&gt;45382,"Vigente","Vencido")</f>
        <v>Vigente</v>
      </c>
      <c r="M15" s="20" t="s">
        <v>92</v>
      </c>
    </row>
    <row r="16" spans="1:13" s="2" customFormat="1" x14ac:dyDescent="0.2">
      <c r="A16" s="20"/>
      <c r="B16" s="62"/>
      <c r="C16" s="22"/>
      <c r="D16" s="23"/>
      <c r="E16" s="156"/>
      <c r="F16" s="156"/>
      <c r="G16" s="156"/>
      <c r="H16" s="157"/>
      <c r="I16" s="157"/>
      <c r="J16" s="157"/>
      <c r="K16" s="20"/>
      <c r="L16" s="20"/>
      <c r="M16" s="20"/>
    </row>
    <row r="17" spans="1:13" s="2" customFormat="1" ht="10.5" x14ac:dyDescent="0.15">
      <c r="A17" s="24" t="s">
        <v>94</v>
      </c>
      <c r="B17" s="63"/>
      <c r="C17" s="25"/>
      <c r="D17" s="26"/>
      <c r="E17" s="158">
        <f>SUM(E12:E16)</f>
        <v>1910000</v>
      </c>
      <c r="F17" s="158">
        <f>SUM(F12:F16)</f>
        <v>43469.522191780823</v>
      </c>
      <c r="G17" s="158">
        <f>SUM(G12:G16)</f>
        <v>1953469.5221917806</v>
      </c>
      <c r="H17" s="159">
        <f>SUBTOTAL(9,H11:H16)</f>
        <v>14156748100</v>
      </c>
      <c r="I17" s="159">
        <f>SUBTOTAL(9,I11:I16)</f>
        <v>322192186.22848219</v>
      </c>
      <c r="J17" s="159">
        <f>SUBTOTAL(9,J11:J16)</f>
        <v>14478940286.228483</v>
      </c>
      <c r="K17" s="27"/>
      <c r="L17" s="27"/>
      <c r="M17" s="27"/>
    </row>
    <row r="18" spans="1:13" s="2" customFormat="1" x14ac:dyDescent="0.2">
      <c r="A18" s="20"/>
      <c r="B18" s="62"/>
      <c r="C18" s="22"/>
      <c r="D18" s="23"/>
      <c r="E18" s="156"/>
      <c r="F18" s="156"/>
      <c r="G18" s="156"/>
      <c r="H18" s="157"/>
      <c r="I18" s="157"/>
      <c r="J18" s="157"/>
      <c r="K18" s="20"/>
      <c r="L18" s="20"/>
      <c r="M18" s="20"/>
    </row>
    <row r="19" spans="1:13" s="2" customFormat="1" x14ac:dyDescent="0.2">
      <c r="A19" s="20" t="s">
        <v>56</v>
      </c>
      <c r="B19" s="62">
        <v>68337</v>
      </c>
      <c r="C19" s="22">
        <v>7.7499999999999999E-2</v>
      </c>
      <c r="D19" s="23">
        <v>45428</v>
      </c>
      <c r="E19" s="156">
        <v>220000</v>
      </c>
      <c r="F19" s="156">
        <v>72404.11</v>
      </c>
      <c r="G19" s="156">
        <f t="shared" ref="G19" si="12">+E19+F19</f>
        <v>292404.11</v>
      </c>
      <c r="H19" s="157">
        <f t="shared" ref="H19" si="13">+E19*$M$3</f>
        <v>1630620200</v>
      </c>
      <c r="I19" s="157">
        <f t="shared" ref="I19" si="14">+F19*$M$3</f>
        <v>536652746.9501</v>
      </c>
      <c r="J19" s="157">
        <f t="shared" ref="J19" si="15">H19+I19</f>
        <v>2167272946.9500999</v>
      </c>
      <c r="K19" s="20" t="s">
        <v>4623</v>
      </c>
      <c r="L19" s="20" t="str">
        <f t="shared" ref="L19" si="16">IF(D19&gt;45382,"Vigente","Vencido")</f>
        <v>Vigente</v>
      </c>
      <c r="M19" s="20" t="s">
        <v>92</v>
      </c>
    </row>
    <row r="20" spans="1:13" s="2" customFormat="1" x14ac:dyDescent="0.2">
      <c r="A20" s="20"/>
      <c r="B20" s="62"/>
      <c r="C20" s="22"/>
      <c r="D20" s="23"/>
      <c r="E20" s="156"/>
      <c r="F20" s="156"/>
      <c r="G20" s="156"/>
      <c r="H20" s="157"/>
      <c r="I20" s="157"/>
      <c r="J20" s="157"/>
      <c r="K20" s="20"/>
      <c r="L20" s="20"/>
      <c r="M20" s="20"/>
    </row>
    <row r="21" spans="1:13" s="2" customFormat="1" ht="10.5" x14ac:dyDescent="0.15">
      <c r="A21" s="24" t="s">
        <v>95</v>
      </c>
      <c r="B21" s="63"/>
      <c r="C21" s="25"/>
      <c r="D21" s="26"/>
      <c r="E21" s="158">
        <f t="shared" ref="E21:J21" si="17">SUBTOTAL(9,E19:E19)</f>
        <v>220000</v>
      </c>
      <c r="F21" s="158">
        <f t="shared" si="17"/>
        <v>72404.11</v>
      </c>
      <c r="G21" s="158">
        <f t="shared" si="17"/>
        <v>292404.11</v>
      </c>
      <c r="H21" s="159">
        <f t="shared" si="17"/>
        <v>1630620200</v>
      </c>
      <c r="I21" s="159">
        <f t="shared" si="17"/>
        <v>536652746.9501</v>
      </c>
      <c r="J21" s="160">
        <f t="shared" si="17"/>
        <v>2167272946.9500999</v>
      </c>
      <c r="K21" s="27"/>
      <c r="L21" s="27"/>
      <c r="M21" s="27"/>
    </row>
    <row r="22" spans="1:13" s="2" customFormat="1" x14ac:dyDescent="0.2">
      <c r="A22" s="20"/>
      <c r="B22" s="62"/>
      <c r="C22" s="22"/>
      <c r="D22" s="23"/>
      <c r="E22" s="156"/>
      <c r="F22" s="156"/>
      <c r="G22" s="156"/>
      <c r="H22" s="157"/>
      <c r="I22" s="157"/>
      <c r="J22" s="157"/>
      <c r="K22" s="20"/>
      <c r="L22" s="20"/>
      <c r="M22" s="20"/>
    </row>
    <row r="23" spans="1:13" s="2" customFormat="1" x14ac:dyDescent="0.2">
      <c r="A23" s="20" t="s">
        <v>55</v>
      </c>
      <c r="B23" s="62">
        <v>8268884</v>
      </c>
      <c r="C23" s="22">
        <v>5.7500000000000002E-2</v>
      </c>
      <c r="D23" s="23">
        <v>45496</v>
      </c>
      <c r="E23" s="156">
        <v>53333.33</v>
      </c>
      <c r="F23" s="156">
        <v>2772.6027743835612</v>
      </c>
      <c r="G23" s="156">
        <f t="shared" ref="G23" si="18">+E23+F23</f>
        <v>56105.93277438356</v>
      </c>
      <c r="H23" s="157">
        <f t="shared" ref="H23" si="19">+E23*$M$3</f>
        <v>395301841.96030003</v>
      </c>
      <c r="I23" s="157">
        <f t="shared" ref="I23" si="20">+F23*$M$3</f>
        <v>20550282.229481261</v>
      </c>
      <c r="J23" s="157">
        <f t="shared" ref="J23" si="21">H23+I23</f>
        <v>415852124.18978131</v>
      </c>
      <c r="K23" s="20" t="s">
        <v>4623</v>
      </c>
      <c r="L23" s="20" t="str">
        <f t="shared" ref="L23:L24" si="22">IF(D23&gt;45382,"Vigente","Vencido")</f>
        <v>Vigente</v>
      </c>
      <c r="M23" s="20" t="s">
        <v>92</v>
      </c>
    </row>
    <row r="24" spans="1:13" s="2" customFormat="1" x14ac:dyDescent="0.2">
      <c r="A24" s="20" t="s">
        <v>55</v>
      </c>
      <c r="B24" s="62">
        <v>8281515</v>
      </c>
      <c r="C24" s="22">
        <v>7.2499999999999995E-2</v>
      </c>
      <c r="D24" s="23">
        <v>45573</v>
      </c>
      <c r="E24" s="156">
        <v>74000</v>
      </c>
      <c r="F24" s="156">
        <v>12467.002671232873</v>
      </c>
      <c r="G24" s="156">
        <f t="shared" ref="G24" si="23">+E24+F24</f>
        <v>86467.002671232869</v>
      </c>
      <c r="H24" s="157">
        <f t="shared" ref="H24" si="24">+E24*$M$3</f>
        <v>548481340</v>
      </c>
      <c r="I24" s="157">
        <f t="shared" ref="I24" si="25">+F24*$M$3</f>
        <v>92404301.768937632</v>
      </c>
      <c r="J24" s="157">
        <f t="shared" ref="J24" si="26">H24+I24</f>
        <v>640885641.76893759</v>
      </c>
      <c r="K24" s="20" t="s">
        <v>4623</v>
      </c>
      <c r="L24" s="20" t="str">
        <f t="shared" si="22"/>
        <v>Vigente</v>
      </c>
      <c r="M24" s="20" t="s">
        <v>92</v>
      </c>
    </row>
    <row r="25" spans="1:13" s="2" customFormat="1" x14ac:dyDescent="0.2">
      <c r="A25" s="20"/>
      <c r="B25" s="62"/>
      <c r="C25" s="22"/>
      <c r="D25" s="23"/>
      <c r="E25" s="156"/>
      <c r="F25" s="156"/>
      <c r="G25" s="156"/>
      <c r="H25" s="157"/>
      <c r="I25" s="157"/>
      <c r="J25" s="157"/>
      <c r="K25" s="20"/>
      <c r="L25" s="20"/>
      <c r="M25" s="20"/>
    </row>
    <row r="26" spans="1:13" s="2" customFormat="1" ht="10.5" x14ac:dyDescent="0.15">
      <c r="A26" s="24" t="s">
        <v>95</v>
      </c>
      <c r="B26" s="63"/>
      <c r="C26" s="25"/>
      <c r="D26" s="26"/>
      <c r="E26" s="158">
        <f>SUM(E23:E25)</f>
        <v>127333.33</v>
      </c>
      <c r="F26" s="158">
        <f t="shared" ref="F26:G26" si="27">SUM(F23:F25)</f>
        <v>15239.605445616435</v>
      </c>
      <c r="G26" s="158">
        <f t="shared" si="27"/>
        <v>142572.93544561643</v>
      </c>
      <c r="H26" s="159">
        <f>SUBTOTAL(9,H23:H25)</f>
        <v>943783181.96029997</v>
      </c>
      <c r="I26" s="159">
        <f>SUBTOTAL(9,I23:I25)</f>
        <v>112954583.9984189</v>
      </c>
      <c r="J26" s="159">
        <f>SUBTOTAL(9,J23:J25)</f>
        <v>1056737765.9587189</v>
      </c>
      <c r="K26" s="27"/>
      <c r="L26" s="27"/>
      <c r="M26" s="27"/>
    </row>
    <row r="27" spans="1:13" s="2" customFormat="1" x14ac:dyDescent="0.2">
      <c r="A27" s="20"/>
      <c r="B27" s="62"/>
      <c r="C27" s="22"/>
      <c r="D27" s="23"/>
      <c r="E27" s="156"/>
      <c r="F27" s="156"/>
      <c r="G27" s="156"/>
      <c r="H27" s="157"/>
      <c r="I27" s="157"/>
      <c r="J27" s="157"/>
      <c r="K27" s="20"/>
      <c r="L27" s="20"/>
      <c r="M27" s="20"/>
    </row>
    <row r="28" spans="1:13" s="2" customFormat="1" x14ac:dyDescent="0.2">
      <c r="A28" s="20" t="s">
        <v>4624</v>
      </c>
      <c r="B28" s="62">
        <v>1455740</v>
      </c>
      <c r="C28" s="22">
        <v>8.5000000000000006E-2</v>
      </c>
      <c r="D28" s="23">
        <v>45499</v>
      </c>
      <c r="E28" s="156">
        <v>900000</v>
      </c>
      <c r="F28" s="156">
        <v>13204.333006866673</v>
      </c>
      <c r="G28" s="156">
        <f t="shared" ref="G28" si="28">+E28+F28</f>
        <v>913204.33300686663</v>
      </c>
      <c r="H28" s="157">
        <f t="shared" ref="H28" si="29">+E28*$M$3</f>
        <v>6670719000</v>
      </c>
      <c r="I28" s="157">
        <f t="shared" ref="I28" si="30">+F28*$M$3</f>
        <v>97869327.85692516</v>
      </c>
      <c r="J28" s="157">
        <f t="shared" ref="J28" si="31">H28+I28</f>
        <v>6768588327.856925</v>
      </c>
      <c r="K28" s="20" t="s">
        <v>96</v>
      </c>
      <c r="L28" s="20" t="str">
        <f t="shared" ref="L28" si="32">IF(D28&gt;45382,"Vigente","Vencido")</f>
        <v>Vigente</v>
      </c>
      <c r="M28" s="20" t="s">
        <v>92</v>
      </c>
    </row>
    <row r="29" spans="1:13" s="2" customFormat="1" x14ac:dyDescent="0.2">
      <c r="A29" s="20" t="s">
        <v>4624</v>
      </c>
      <c r="B29" s="62">
        <v>1470375</v>
      </c>
      <c r="C29" s="22">
        <v>0.09</v>
      </c>
      <c r="D29" s="23">
        <v>45544</v>
      </c>
      <c r="E29" s="156">
        <v>400000</v>
      </c>
      <c r="F29" s="156">
        <v>1873.9726027397264</v>
      </c>
      <c r="G29" s="156">
        <f t="shared" ref="G29:G44" si="33">+E29+F29</f>
        <v>401873.9726027397</v>
      </c>
      <c r="H29" s="157">
        <f t="shared" ref="H29:H44" si="34">+E29*$M$3</f>
        <v>2964764000</v>
      </c>
      <c r="I29" s="157">
        <f t="shared" ref="I29:I44" si="35">+F29*$M$3</f>
        <v>13889716.273972606</v>
      </c>
      <c r="J29" s="157">
        <f t="shared" ref="J29:J44" si="36">H29+I29</f>
        <v>2978653716.2739725</v>
      </c>
      <c r="K29" s="20" t="s">
        <v>96</v>
      </c>
      <c r="L29" s="20" t="str">
        <f t="shared" ref="L29:L44" si="37">IF(D29&gt;45382,"Vigente","Vencido")</f>
        <v>Vigente</v>
      </c>
      <c r="M29" s="20" t="s">
        <v>92</v>
      </c>
    </row>
    <row r="30" spans="1:13" s="2" customFormat="1" x14ac:dyDescent="0.2">
      <c r="A30" s="20" t="s">
        <v>4624</v>
      </c>
      <c r="B30" s="62">
        <v>1479904</v>
      </c>
      <c r="C30" s="22">
        <v>0.09</v>
      </c>
      <c r="D30" s="23">
        <v>45392</v>
      </c>
      <c r="E30" s="156">
        <v>0</v>
      </c>
      <c r="F30" s="156">
        <v>41917.80821917807</v>
      </c>
      <c r="G30" s="156">
        <f t="shared" si="33"/>
        <v>41917.80821917807</v>
      </c>
      <c r="H30" s="157">
        <f t="shared" si="34"/>
        <v>0</v>
      </c>
      <c r="I30" s="157">
        <f t="shared" si="35"/>
        <v>310691021.91780812</v>
      </c>
      <c r="J30" s="157">
        <f t="shared" si="36"/>
        <v>310691021.91780812</v>
      </c>
      <c r="K30" s="20" t="s">
        <v>96</v>
      </c>
      <c r="L30" s="20" t="str">
        <f t="shared" si="37"/>
        <v>Vigente</v>
      </c>
      <c r="M30" s="20" t="s">
        <v>92</v>
      </c>
    </row>
    <row r="31" spans="1:13" s="2" customFormat="1" x14ac:dyDescent="0.2">
      <c r="A31" s="20" t="s">
        <v>4624</v>
      </c>
      <c r="B31" s="62">
        <v>1479904</v>
      </c>
      <c r="C31" s="22">
        <v>0.09</v>
      </c>
      <c r="D31" s="23">
        <v>45572</v>
      </c>
      <c r="E31" s="156">
        <v>1000000</v>
      </c>
      <c r="F31" s="156">
        <v>0</v>
      </c>
      <c r="G31" s="156">
        <f t="shared" si="33"/>
        <v>1000000</v>
      </c>
      <c r="H31" s="157">
        <f t="shared" si="34"/>
        <v>7411910000</v>
      </c>
      <c r="I31" s="157">
        <f t="shared" si="35"/>
        <v>0</v>
      </c>
      <c r="J31" s="157">
        <f t="shared" si="36"/>
        <v>7411910000</v>
      </c>
      <c r="K31" s="20" t="s">
        <v>96</v>
      </c>
      <c r="L31" s="20" t="str">
        <f t="shared" si="37"/>
        <v>Vigente</v>
      </c>
      <c r="M31" s="20" t="s">
        <v>92</v>
      </c>
    </row>
    <row r="32" spans="1:13" s="2" customFormat="1" x14ac:dyDescent="0.2">
      <c r="A32" s="20" t="s">
        <v>4624</v>
      </c>
      <c r="B32" s="62">
        <v>1518143</v>
      </c>
      <c r="C32" s="22">
        <v>8.5000000000000006E-2</v>
      </c>
      <c r="D32" s="23">
        <v>45508</v>
      </c>
      <c r="E32" s="156">
        <v>0</v>
      </c>
      <c r="F32" s="156">
        <v>1257.5308219178091</v>
      </c>
      <c r="G32" s="156">
        <f t="shared" si="33"/>
        <v>1257.5308219178091</v>
      </c>
      <c r="H32" s="157">
        <f t="shared" si="34"/>
        <v>0</v>
      </c>
      <c r="I32" s="157">
        <f t="shared" si="35"/>
        <v>9320705.2742808294</v>
      </c>
      <c r="J32" s="157">
        <f t="shared" si="36"/>
        <v>9320705.2742808294</v>
      </c>
      <c r="K32" s="20" t="s">
        <v>96</v>
      </c>
      <c r="L32" s="20" t="str">
        <f t="shared" si="37"/>
        <v>Vigente</v>
      </c>
      <c r="M32" s="20" t="s">
        <v>92</v>
      </c>
    </row>
    <row r="33" spans="1:13" s="2" customFormat="1" x14ac:dyDescent="0.2">
      <c r="A33" s="20" t="s">
        <v>4624</v>
      </c>
      <c r="B33" s="62">
        <v>1518143</v>
      </c>
      <c r="C33" s="22">
        <v>8.5000000000000006E-2</v>
      </c>
      <c r="D33" s="23">
        <v>45688</v>
      </c>
      <c r="E33" s="156">
        <v>100000</v>
      </c>
      <c r="F33" s="156">
        <v>0</v>
      </c>
      <c r="G33" s="156">
        <f t="shared" si="33"/>
        <v>100000</v>
      </c>
      <c r="H33" s="157">
        <f t="shared" si="34"/>
        <v>741191000</v>
      </c>
      <c r="I33" s="157">
        <f t="shared" si="35"/>
        <v>0</v>
      </c>
      <c r="J33" s="157">
        <f t="shared" si="36"/>
        <v>741191000</v>
      </c>
      <c r="K33" s="20" t="s">
        <v>96</v>
      </c>
      <c r="L33" s="20" t="str">
        <f t="shared" si="37"/>
        <v>Vigente</v>
      </c>
      <c r="M33" s="20" t="s">
        <v>92</v>
      </c>
    </row>
    <row r="34" spans="1:13" s="2" customFormat="1" x14ac:dyDescent="0.2">
      <c r="A34" s="20" t="s">
        <v>4624</v>
      </c>
      <c r="B34" s="62">
        <v>1535029</v>
      </c>
      <c r="C34" s="22">
        <v>0.09</v>
      </c>
      <c r="D34" s="23">
        <v>45557</v>
      </c>
      <c r="E34" s="156">
        <v>0</v>
      </c>
      <c r="F34" s="156">
        <v>616.43082191779831</v>
      </c>
      <c r="G34" s="156">
        <f t="shared" si="33"/>
        <v>616.43082191779831</v>
      </c>
      <c r="H34" s="157">
        <f t="shared" si="34"/>
        <v>0</v>
      </c>
      <c r="I34" s="157">
        <f t="shared" si="35"/>
        <v>4568929.7732807482</v>
      </c>
      <c r="J34" s="157">
        <f t="shared" si="36"/>
        <v>4568929.7732807482</v>
      </c>
      <c r="K34" s="20" t="s">
        <v>96</v>
      </c>
      <c r="L34" s="20" t="str">
        <f t="shared" si="37"/>
        <v>Vigente</v>
      </c>
      <c r="M34" s="20" t="s">
        <v>92</v>
      </c>
    </row>
    <row r="35" spans="1:13" s="2" customFormat="1" x14ac:dyDescent="0.2">
      <c r="A35" s="20" t="s">
        <v>4624</v>
      </c>
      <c r="B35" s="62">
        <v>1535029</v>
      </c>
      <c r="C35" s="22">
        <v>0.09</v>
      </c>
      <c r="D35" s="23">
        <v>45737</v>
      </c>
      <c r="E35" s="156">
        <v>500000</v>
      </c>
      <c r="F35" s="156">
        <v>0</v>
      </c>
      <c r="G35" s="156">
        <f t="shared" si="33"/>
        <v>500000</v>
      </c>
      <c r="H35" s="157">
        <f t="shared" si="34"/>
        <v>3705955000</v>
      </c>
      <c r="I35" s="157">
        <f t="shared" si="35"/>
        <v>0</v>
      </c>
      <c r="J35" s="157">
        <f t="shared" si="36"/>
        <v>3705955000</v>
      </c>
      <c r="K35" s="20" t="s">
        <v>96</v>
      </c>
      <c r="L35" s="20" t="str">
        <f t="shared" si="37"/>
        <v>Vigente</v>
      </c>
      <c r="M35" s="20" t="s">
        <v>92</v>
      </c>
    </row>
    <row r="36" spans="1:13" s="2" customFormat="1" x14ac:dyDescent="0.2">
      <c r="A36" s="20" t="s">
        <v>4624</v>
      </c>
      <c r="B36" s="62" t="s">
        <v>4635</v>
      </c>
      <c r="C36" s="22">
        <v>7.2499999999999995E-2</v>
      </c>
      <c r="D36" s="23">
        <v>45541</v>
      </c>
      <c r="E36" s="156">
        <v>800000</v>
      </c>
      <c r="F36" s="156">
        <v>28602.739726027386</v>
      </c>
      <c r="G36" s="156">
        <f t="shared" si="33"/>
        <v>828602.73972602736</v>
      </c>
      <c r="H36" s="157">
        <f t="shared" si="34"/>
        <v>5929528000</v>
      </c>
      <c r="I36" s="157">
        <f t="shared" si="35"/>
        <v>212000932.60273963</v>
      </c>
      <c r="J36" s="157">
        <f t="shared" si="36"/>
        <v>6141528932.6027393</v>
      </c>
      <c r="K36" s="20" t="s">
        <v>96</v>
      </c>
      <c r="L36" s="20" t="str">
        <f t="shared" si="37"/>
        <v>Vigente</v>
      </c>
      <c r="M36" s="20" t="s">
        <v>92</v>
      </c>
    </row>
    <row r="37" spans="1:13" s="2" customFormat="1" x14ac:dyDescent="0.2">
      <c r="A37" s="20" t="s">
        <v>4624</v>
      </c>
      <c r="B37" s="62" t="s">
        <v>4636</v>
      </c>
      <c r="C37" s="22">
        <v>0.1</v>
      </c>
      <c r="D37" s="23">
        <v>45506</v>
      </c>
      <c r="E37" s="156">
        <v>0</v>
      </c>
      <c r="F37" s="156">
        <v>7945.2054794520554</v>
      </c>
      <c r="G37" s="156">
        <f t="shared" si="33"/>
        <v>7945.2054794520554</v>
      </c>
      <c r="H37" s="157">
        <f t="shared" si="34"/>
        <v>0</v>
      </c>
      <c r="I37" s="157">
        <f t="shared" si="35"/>
        <v>58889147.94520548</v>
      </c>
      <c r="J37" s="157">
        <f t="shared" si="36"/>
        <v>58889147.94520548</v>
      </c>
      <c r="K37" s="20" t="s">
        <v>96</v>
      </c>
      <c r="L37" s="20" t="str">
        <f t="shared" si="37"/>
        <v>Vigente</v>
      </c>
      <c r="M37" s="20" t="s">
        <v>92</v>
      </c>
    </row>
    <row r="38" spans="1:13" s="2" customFormat="1" x14ac:dyDescent="0.2">
      <c r="A38" s="20" t="s">
        <v>4624</v>
      </c>
      <c r="B38" s="62" t="s">
        <v>4636</v>
      </c>
      <c r="C38" s="22">
        <v>0.1</v>
      </c>
      <c r="D38" s="23">
        <v>45686</v>
      </c>
      <c r="E38" s="156">
        <v>100000</v>
      </c>
      <c r="F38" s="156">
        <v>0</v>
      </c>
      <c r="G38" s="156">
        <f t="shared" si="33"/>
        <v>100000</v>
      </c>
      <c r="H38" s="157">
        <f t="shared" si="34"/>
        <v>741191000</v>
      </c>
      <c r="I38" s="157">
        <f t="shared" si="35"/>
        <v>0</v>
      </c>
      <c r="J38" s="157">
        <f t="shared" si="36"/>
        <v>741191000</v>
      </c>
      <c r="K38" s="20" t="s">
        <v>96</v>
      </c>
      <c r="L38" s="20" t="str">
        <f t="shared" si="37"/>
        <v>Vigente</v>
      </c>
      <c r="M38" s="20" t="s">
        <v>92</v>
      </c>
    </row>
    <row r="39" spans="1:13" s="2" customFormat="1" x14ac:dyDescent="0.2">
      <c r="A39" s="20" t="s">
        <v>4624</v>
      </c>
      <c r="B39" s="62" t="s">
        <v>4637</v>
      </c>
      <c r="C39" s="22">
        <v>9.5000000000000001E-2</v>
      </c>
      <c r="D39" s="23">
        <v>45408</v>
      </c>
      <c r="E39" s="156">
        <v>1000000</v>
      </c>
      <c r="F39" s="156">
        <v>39821.917808219179</v>
      </c>
      <c r="G39" s="156">
        <f t="shared" si="33"/>
        <v>1039821.9178082192</v>
      </c>
      <c r="H39" s="157">
        <f t="shared" si="34"/>
        <v>7411910000</v>
      </c>
      <c r="I39" s="157">
        <f t="shared" si="35"/>
        <v>295156470.82191783</v>
      </c>
      <c r="J39" s="157">
        <f t="shared" si="36"/>
        <v>7707066470.8219175</v>
      </c>
      <c r="K39" s="20" t="s">
        <v>96</v>
      </c>
      <c r="L39" s="20" t="str">
        <f t="shared" si="37"/>
        <v>Vigente</v>
      </c>
      <c r="M39" s="20" t="s">
        <v>92</v>
      </c>
    </row>
    <row r="40" spans="1:13" s="2" customFormat="1" x14ac:dyDescent="0.2">
      <c r="A40" s="20" t="s">
        <v>4624</v>
      </c>
      <c r="B40" s="62" t="s">
        <v>4638</v>
      </c>
      <c r="C40" s="22">
        <v>9.5000000000000001E-2</v>
      </c>
      <c r="D40" s="23">
        <v>45415</v>
      </c>
      <c r="E40" s="156">
        <v>400000</v>
      </c>
      <c r="F40" s="156">
        <v>15304.109589041096</v>
      </c>
      <c r="G40" s="156">
        <f t="shared" si="33"/>
        <v>415304.10958904109</v>
      </c>
      <c r="H40" s="157">
        <f t="shared" si="34"/>
        <v>2964764000</v>
      </c>
      <c r="I40" s="157">
        <f t="shared" si="35"/>
        <v>113432682.90410958</v>
      </c>
      <c r="J40" s="157">
        <f t="shared" si="36"/>
        <v>3078196682.9041095</v>
      </c>
      <c r="K40" s="20" t="s">
        <v>96</v>
      </c>
      <c r="L40" s="20" t="str">
        <f t="shared" si="37"/>
        <v>Vigente</v>
      </c>
      <c r="M40" s="20" t="s">
        <v>92</v>
      </c>
    </row>
    <row r="41" spans="1:13" s="2" customFormat="1" x14ac:dyDescent="0.2">
      <c r="A41" s="20" t="s">
        <v>4624</v>
      </c>
      <c r="B41" s="62" t="s">
        <v>4639</v>
      </c>
      <c r="C41" s="22">
        <v>0.09</v>
      </c>
      <c r="D41" s="23">
        <v>45534</v>
      </c>
      <c r="E41" s="156">
        <v>0</v>
      </c>
      <c r="F41" s="156">
        <v>4260.82</v>
      </c>
      <c r="G41" s="156">
        <f t="shared" si="33"/>
        <v>4260.82</v>
      </c>
      <c r="H41" s="157">
        <f t="shared" si="34"/>
        <v>0</v>
      </c>
      <c r="I41" s="157">
        <f t="shared" si="35"/>
        <v>31580814.366199996</v>
      </c>
      <c r="J41" s="157">
        <f t="shared" si="36"/>
        <v>31580814.366199996</v>
      </c>
      <c r="K41" s="20" t="s">
        <v>96</v>
      </c>
      <c r="L41" s="20" t="str">
        <f t="shared" si="37"/>
        <v>Vigente</v>
      </c>
      <c r="M41" s="20" t="s">
        <v>92</v>
      </c>
    </row>
    <row r="42" spans="1:13" s="2" customFormat="1" x14ac:dyDescent="0.2">
      <c r="A42" s="20" t="s">
        <v>4624</v>
      </c>
      <c r="B42" s="62" t="s">
        <v>4639</v>
      </c>
      <c r="C42" s="22">
        <v>0.09</v>
      </c>
      <c r="D42" s="23">
        <v>45715</v>
      </c>
      <c r="E42" s="156">
        <v>640000</v>
      </c>
      <c r="F42" s="156">
        <v>0</v>
      </c>
      <c r="G42" s="156">
        <f t="shared" si="33"/>
        <v>640000</v>
      </c>
      <c r="H42" s="157">
        <f t="shared" si="34"/>
        <v>4743622400</v>
      </c>
      <c r="I42" s="157">
        <f t="shared" si="35"/>
        <v>0</v>
      </c>
      <c r="J42" s="157">
        <f t="shared" si="36"/>
        <v>4743622400</v>
      </c>
      <c r="K42" s="20" t="s">
        <v>96</v>
      </c>
      <c r="L42" s="20" t="str">
        <f t="shared" si="37"/>
        <v>Vigente</v>
      </c>
      <c r="M42" s="20" t="s">
        <v>92</v>
      </c>
    </row>
    <row r="43" spans="1:13" s="2" customFormat="1" x14ac:dyDescent="0.2">
      <c r="A43" s="20" t="s">
        <v>4624</v>
      </c>
      <c r="B43" s="62" t="s">
        <v>4640</v>
      </c>
      <c r="C43" s="22">
        <v>0.09</v>
      </c>
      <c r="D43" s="23">
        <v>45538</v>
      </c>
      <c r="E43" s="156">
        <v>0</v>
      </c>
      <c r="F43" s="156">
        <v>5917.7916438356042</v>
      </c>
      <c r="G43" s="156">
        <f t="shared" si="33"/>
        <v>5917.7916438356042</v>
      </c>
      <c r="H43" s="157">
        <f t="shared" si="34"/>
        <v>0</v>
      </c>
      <c r="I43" s="157">
        <f t="shared" si="35"/>
        <v>43862139.062861554</v>
      </c>
      <c r="J43" s="157">
        <f t="shared" si="36"/>
        <v>43862139.062861554</v>
      </c>
      <c r="K43" s="20" t="s">
        <v>96</v>
      </c>
      <c r="L43" s="20" t="str">
        <f t="shared" si="37"/>
        <v>Vigente</v>
      </c>
      <c r="M43" s="20" t="s">
        <v>92</v>
      </c>
    </row>
    <row r="44" spans="1:13" s="2" customFormat="1" x14ac:dyDescent="0.2">
      <c r="A44" s="20" t="s">
        <v>4624</v>
      </c>
      <c r="B44" s="62" t="s">
        <v>4640</v>
      </c>
      <c r="C44" s="22">
        <v>0.09</v>
      </c>
      <c r="D44" s="23">
        <v>45716</v>
      </c>
      <c r="E44" s="156">
        <v>1000000</v>
      </c>
      <c r="F44" s="156">
        <v>0</v>
      </c>
      <c r="G44" s="156">
        <f t="shared" si="33"/>
        <v>1000000</v>
      </c>
      <c r="H44" s="157">
        <f t="shared" si="34"/>
        <v>7411910000</v>
      </c>
      <c r="I44" s="157">
        <f t="shared" si="35"/>
        <v>0</v>
      </c>
      <c r="J44" s="157">
        <f t="shared" si="36"/>
        <v>7411910000</v>
      </c>
      <c r="K44" s="20" t="s">
        <v>96</v>
      </c>
      <c r="L44" s="20" t="str">
        <f t="shared" si="37"/>
        <v>Vigente</v>
      </c>
      <c r="M44" s="20" t="s">
        <v>92</v>
      </c>
    </row>
    <row r="45" spans="1:13" s="2" customFormat="1" x14ac:dyDescent="0.2">
      <c r="A45" s="20"/>
      <c r="B45" s="62"/>
      <c r="C45" s="22"/>
      <c r="D45" s="23"/>
      <c r="E45" s="156"/>
      <c r="F45" s="156"/>
      <c r="G45" s="156"/>
      <c r="H45" s="157"/>
      <c r="I45" s="157"/>
      <c r="J45" s="157"/>
      <c r="K45" s="20"/>
      <c r="L45" s="20"/>
      <c r="M45" s="20"/>
    </row>
    <row r="46" spans="1:13" s="2" customFormat="1" ht="10.5" x14ac:dyDescent="0.15">
      <c r="A46" s="24" t="s">
        <v>97</v>
      </c>
      <c r="B46" s="63"/>
      <c r="C46" s="25"/>
      <c r="D46" s="26"/>
      <c r="E46" s="158">
        <f t="shared" ref="E46:J46" si="38">SUBTOTAL(9,E28:E45)</f>
        <v>6840000</v>
      </c>
      <c r="F46" s="158">
        <f t="shared" si="38"/>
        <v>160722.65971919539</v>
      </c>
      <c r="G46" s="158">
        <f t="shared" si="38"/>
        <v>7000722.6597191952</v>
      </c>
      <c r="H46" s="159">
        <f t="shared" si="38"/>
        <v>50697464400</v>
      </c>
      <c r="I46" s="159">
        <f t="shared" si="38"/>
        <v>1191261888.7993011</v>
      </c>
      <c r="J46" s="159">
        <f t="shared" si="38"/>
        <v>51888726288.799294</v>
      </c>
      <c r="K46" s="27"/>
      <c r="L46" s="27"/>
      <c r="M46" s="27"/>
    </row>
    <row r="47" spans="1:13" s="2" customFormat="1" x14ac:dyDescent="0.2">
      <c r="A47" s="20"/>
      <c r="B47" s="62"/>
      <c r="C47" s="22"/>
      <c r="D47" s="23"/>
      <c r="E47" s="156"/>
      <c r="F47" s="156"/>
      <c r="G47" s="156"/>
      <c r="H47" s="157"/>
      <c r="I47" s="157"/>
      <c r="J47" s="157"/>
      <c r="K47" s="20"/>
      <c r="L47" s="20"/>
      <c r="M47" s="20"/>
    </row>
    <row r="48" spans="1:13" s="2" customFormat="1" x14ac:dyDescent="0.2">
      <c r="A48" s="20" t="s">
        <v>54</v>
      </c>
      <c r="B48" s="62" t="s">
        <v>4578</v>
      </c>
      <c r="C48" s="22">
        <v>5.5E-2</v>
      </c>
      <c r="D48" s="23">
        <v>45303</v>
      </c>
      <c r="E48" s="156">
        <v>800000</v>
      </c>
      <c r="F48" s="156">
        <v>0</v>
      </c>
      <c r="G48" s="156">
        <f t="shared" ref="G48" si="39">+E48+F48</f>
        <v>800000</v>
      </c>
      <c r="H48" s="157">
        <f t="shared" ref="H48" si="40">+E48*$M$3</f>
        <v>5929528000</v>
      </c>
      <c r="I48" s="157">
        <f t="shared" ref="I48" si="41">+F48*$M$3</f>
        <v>0</v>
      </c>
      <c r="J48" s="157">
        <f t="shared" ref="J48" si="42">H48+I48</f>
        <v>5929528000</v>
      </c>
      <c r="K48" s="20" t="s">
        <v>96</v>
      </c>
      <c r="L48" s="20" t="str">
        <f t="shared" ref="L48:L54" si="43">IF(D48&gt;45382,"Vigente","Vencido")</f>
        <v>Vencido</v>
      </c>
      <c r="M48" s="20" t="s">
        <v>92</v>
      </c>
    </row>
    <row r="49" spans="1:13" s="2" customFormat="1" x14ac:dyDescent="0.2">
      <c r="A49" s="20" t="s">
        <v>54</v>
      </c>
      <c r="B49" s="62" t="s">
        <v>4578</v>
      </c>
      <c r="C49" s="22">
        <v>5.5E-2</v>
      </c>
      <c r="D49" s="23">
        <v>45483</v>
      </c>
      <c r="E49" s="156">
        <v>1000000</v>
      </c>
      <c r="F49" s="156">
        <v>45863.888888888891</v>
      </c>
      <c r="G49" s="156">
        <f t="shared" ref="G49:G54" si="44">+E49+F49</f>
        <v>1045863.8888888889</v>
      </c>
      <c r="H49" s="157">
        <f t="shared" ref="H49:H54" si="45">+E49*$M$3</f>
        <v>7411910000</v>
      </c>
      <c r="I49" s="157">
        <f t="shared" ref="I49:I54" si="46">+F49*$M$3</f>
        <v>339939016.69444448</v>
      </c>
      <c r="J49" s="157">
        <f t="shared" ref="J49:J54" si="47">H49+I49</f>
        <v>7751849016.6944447</v>
      </c>
      <c r="K49" s="20" t="s">
        <v>96</v>
      </c>
      <c r="L49" s="20" t="str">
        <f t="shared" si="43"/>
        <v>Vigente</v>
      </c>
      <c r="M49" s="20" t="s">
        <v>92</v>
      </c>
    </row>
    <row r="50" spans="1:13" s="2" customFormat="1" x14ac:dyDescent="0.2">
      <c r="A50" s="20" t="s">
        <v>54</v>
      </c>
      <c r="B50" s="62" t="s">
        <v>4578</v>
      </c>
      <c r="C50" s="22">
        <v>5.5E-2</v>
      </c>
      <c r="D50" s="23">
        <v>45663</v>
      </c>
      <c r="E50" s="156">
        <v>1000000</v>
      </c>
      <c r="F50" s="156">
        <v>0</v>
      </c>
      <c r="G50" s="156">
        <f t="shared" si="44"/>
        <v>1000000</v>
      </c>
      <c r="H50" s="157">
        <f t="shared" si="45"/>
        <v>7411910000</v>
      </c>
      <c r="I50" s="157">
        <f t="shared" si="46"/>
        <v>0</v>
      </c>
      <c r="J50" s="157">
        <f t="shared" si="47"/>
        <v>7411910000</v>
      </c>
      <c r="K50" s="20" t="s">
        <v>96</v>
      </c>
      <c r="L50" s="20" t="str">
        <f t="shared" si="43"/>
        <v>Vigente</v>
      </c>
      <c r="M50" s="20" t="s">
        <v>92</v>
      </c>
    </row>
    <row r="51" spans="1:13" s="2" customFormat="1" x14ac:dyDescent="0.2">
      <c r="A51" s="20" t="s">
        <v>54</v>
      </c>
      <c r="B51" s="62" t="s">
        <v>4579</v>
      </c>
      <c r="C51" s="22">
        <v>8.9700000000000002E-2</v>
      </c>
      <c r="D51" s="23">
        <v>45453</v>
      </c>
      <c r="E51" s="156">
        <v>720000</v>
      </c>
      <c r="F51" s="156">
        <v>19913.400000000001</v>
      </c>
      <c r="G51" s="156">
        <f t="shared" si="44"/>
        <v>739913.4</v>
      </c>
      <c r="H51" s="157">
        <f t="shared" si="45"/>
        <v>5336575200</v>
      </c>
      <c r="I51" s="157">
        <f t="shared" si="46"/>
        <v>147596328.59400001</v>
      </c>
      <c r="J51" s="157">
        <f t="shared" si="47"/>
        <v>5484171528.5939999</v>
      </c>
      <c r="K51" s="20" t="s">
        <v>96</v>
      </c>
      <c r="L51" s="20" t="str">
        <f t="shared" si="43"/>
        <v>Vigente</v>
      </c>
      <c r="M51" s="20" t="s">
        <v>92</v>
      </c>
    </row>
    <row r="52" spans="1:13" s="2" customFormat="1" x14ac:dyDescent="0.2">
      <c r="A52" s="20" t="s">
        <v>54</v>
      </c>
      <c r="B52" s="62" t="s">
        <v>4580</v>
      </c>
      <c r="C52" s="22">
        <v>9.6000000000000002E-2</v>
      </c>
      <c r="D52" s="23">
        <v>45485</v>
      </c>
      <c r="E52" s="156">
        <v>450000</v>
      </c>
      <c r="F52" s="156">
        <v>9480</v>
      </c>
      <c r="G52" s="156">
        <f t="shared" si="44"/>
        <v>459480</v>
      </c>
      <c r="H52" s="157">
        <f t="shared" si="45"/>
        <v>3335359500</v>
      </c>
      <c r="I52" s="157">
        <f t="shared" si="46"/>
        <v>70264906.799999997</v>
      </c>
      <c r="J52" s="157">
        <f t="shared" si="47"/>
        <v>3405624406.8000002</v>
      </c>
      <c r="K52" s="20" t="s">
        <v>96</v>
      </c>
      <c r="L52" s="20" t="str">
        <f t="shared" si="43"/>
        <v>Vigente</v>
      </c>
      <c r="M52" s="20" t="s">
        <v>92</v>
      </c>
    </row>
    <row r="53" spans="1:13" s="2" customFormat="1" x14ac:dyDescent="0.2">
      <c r="A53" s="20" t="s">
        <v>54</v>
      </c>
      <c r="B53" s="62" t="s">
        <v>4581</v>
      </c>
      <c r="C53" s="22">
        <v>9.6000000000000002E-2</v>
      </c>
      <c r="D53" s="23">
        <v>45492</v>
      </c>
      <c r="E53" s="156">
        <v>900000</v>
      </c>
      <c r="F53" s="156">
        <v>16560</v>
      </c>
      <c r="G53" s="156">
        <f t="shared" si="44"/>
        <v>916560</v>
      </c>
      <c r="H53" s="157">
        <f t="shared" si="45"/>
        <v>6670719000</v>
      </c>
      <c r="I53" s="157">
        <f t="shared" si="46"/>
        <v>122741229.59999999</v>
      </c>
      <c r="J53" s="157">
        <f t="shared" si="47"/>
        <v>6793460229.6000004</v>
      </c>
      <c r="K53" s="20" t="s">
        <v>96</v>
      </c>
      <c r="L53" s="20" t="str">
        <f t="shared" si="43"/>
        <v>Vigente</v>
      </c>
      <c r="M53" s="20" t="s">
        <v>92</v>
      </c>
    </row>
    <row r="54" spans="1:13" s="2" customFormat="1" x14ac:dyDescent="0.2">
      <c r="A54" s="20" t="s">
        <v>54</v>
      </c>
      <c r="B54" s="62" t="s">
        <v>4582</v>
      </c>
      <c r="C54" s="22">
        <v>9.4500000000000001E-2</v>
      </c>
      <c r="D54" s="23">
        <v>45530</v>
      </c>
      <c r="E54" s="156">
        <v>1305000</v>
      </c>
      <c r="F54" s="156">
        <v>10961.98000000001</v>
      </c>
      <c r="G54" s="156">
        <f t="shared" si="44"/>
        <v>1315961.98</v>
      </c>
      <c r="H54" s="157">
        <f t="shared" si="45"/>
        <v>9672542550</v>
      </c>
      <c r="I54" s="157">
        <f t="shared" si="46"/>
        <v>81249209.181800082</v>
      </c>
      <c r="J54" s="157">
        <f t="shared" si="47"/>
        <v>9753791759.1818008</v>
      </c>
      <c r="K54" s="20" t="s">
        <v>96</v>
      </c>
      <c r="L54" s="20" t="str">
        <f t="shared" si="43"/>
        <v>Vigente</v>
      </c>
      <c r="M54" s="20" t="s">
        <v>92</v>
      </c>
    </row>
    <row r="55" spans="1:13" s="2" customFormat="1" x14ac:dyDescent="0.2">
      <c r="A55" s="20"/>
      <c r="B55" s="62"/>
      <c r="C55" s="22"/>
      <c r="D55" s="23"/>
      <c r="E55" s="156"/>
      <c r="F55" s="156"/>
      <c r="G55" s="156"/>
      <c r="H55" s="157"/>
      <c r="I55" s="157"/>
      <c r="J55" s="157"/>
      <c r="K55" s="20"/>
      <c r="L55" s="20"/>
      <c r="M55" s="20"/>
    </row>
    <row r="56" spans="1:13" s="2" customFormat="1" x14ac:dyDescent="0.2">
      <c r="A56" s="20"/>
      <c r="B56" s="62"/>
      <c r="C56" s="22"/>
      <c r="D56" s="23"/>
      <c r="E56" s="156"/>
      <c r="F56" s="156"/>
      <c r="G56" s="156"/>
      <c r="H56" s="157"/>
      <c r="I56" s="157"/>
      <c r="J56" s="157"/>
      <c r="K56" s="20"/>
      <c r="L56" s="20"/>
      <c r="M56" s="20"/>
    </row>
    <row r="57" spans="1:13" s="2" customFormat="1" ht="10.5" x14ac:dyDescent="0.15">
      <c r="A57" s="24" t="s">
        <v>98</v>
      </c>
      <c r="B57" s="63"/>
      <c r="C57" s="25"/>
      <c r="D57" s="26"/>
      <c r="E57" s="158">
        <f t="shared" ref="E57:J57" si="48">SUM(E48:E56)</f>
        <v>6175000</v>
      </c>
      <c r="F57" s="158">
        <f t="shared" si="48"/>
        <v>102779.26888888891</v>
      </c>
      <c r="G57" s="158">
        <f t="shared" si="48"/>
        <v>6277779.2688888889</v>
      </c>
      <c r="H57" s="159">
        <f t="shared" si="48"/>
        <v>45768544250</v>
      </c>
      <c r="I57" s="159">
        <f t="shared" si="48"/>
        <v>761790690.87024462</v>
      </c>
      <c r="J57" s="159">
        <f t="shared" si="48"/>
        <v>46530334940.870247</v>
      </c>
      <c r="K57" s="27"/>
      <c r="L57" s="27"/>
      <c r="M57" s="27"/>
    </row>
    <row r="58" spans="1:13" s="2" customFormat="1" x14ac:dyDescent="0.2">
      <c r="A58" s="20"/>
      <c r="B58" s="62"/>
      <c r="C58" s="22"/>
      <c r="D58" s="23"/>
      <c r="E58" s="156"/>
      <c r="F58" s="156"/>
      <c r="G58" s="156"/>
      <c r="H58" s="157"/>
      <c r="I58" s="157"/>
      <c r="J58" s="157"/>
      <c r="K58" s="20"/>
      <c r="L58" s="20"/>
      <c r="M58" s="20"/>
    </row>
    <row r="59" spans="1:13" s="2" customFormat="1" x14ac:dyDescent="0.2">
      <c r="A59" s="20" t="s">
        <v>4625</v>
      </c>
      <c r="B59" s="62">
        <v>388573</v>
      </c>
      <c r="C59" s="22">
        <v>9.2499999999999999E-2</v>
      </c>
      <c r="D59" s="23">
        <v>45453</v>
      </c>
      <c r="E59" s="156">
        <v>2023769.8514957684</v>
      </c>
      <c r="F59" s="156">
        <v>55903.176960117657</v>
      </c>
      <c r="G59" s="156">
        <f>+E59+F59</f>
        <v>2079673.0284558861</v>
      </c>
      <c r="H59" s="157">
        <f t="shared" ref="H59" si="49">+E59*$M$3</f>
        <v>15000000000</v>
      </c>
      <c r="I59" s="157">
        <f>+F59*$M$3</f>
        <v>414349316.34246564</v>
      </c>
      <c r="J59" s="157">
        <f>H59+I59</f>
        <v>15414349316.342466</v>
      </c>
      <c r="K59" s="20" t="s">
        <v>90</v>
      </c>
      <c r="L59" s="20" t="str">
        <f t="shared" ref="L59" si="50">IF(D59&gt;45382,"Vigente","Vencido")</f>
        <v>Vigente</v>
      </c>
      <c r="M59" s="20" t="s">
        <v>92</v>
      </c>
    </row>
    <row r="60" spans="1:13" s="2" customFormat="1" x14ac:dyDescent="0.2">
      <c r="A60" s="20" t="s">
        <v>4625</v>
      </c>
      <c r="B60" s="62">
        <v>503522</v>
      </c>
      <c r="C60" s="22">
        <v>8.5000000000000006E-2</v>
      </c>
      <c r="D60" s="23">
        <v>45400</v>
      </c>
      <c r="E60" s="156">
        <v>176800</v>
      </c>
      <c r="F60" s="156">
        <v>1111.6599999999999</v>
      </c>
      <c r="G60" s="156">
        <f t="shared" ref="G60:G61" si="51">+E60+F60</f>
        <v>177911.66</v>
      </c>
      <c r="H60" s="157">
        <f t="shared" ref="H60:H61" si="52">+E60*$M$3</f>
        <v>1310425688</v>
      </c>
      <c r="I60" s="157">
        <f t="shared" ref="I60:I61" si="53">+F60*$M$3</f>
        <v>8239523.8705999991</v>
      </c>
      <c r="J60" s="157">
        <f t="shared" ref="J60:J61" si="54">H60+I60</f>
        <v>1318665211.8706</v>
      </c>
      <c r="K60" s="20" t="s">
        <v>4641</v>
      </c>
      <c r="L60" s="20" t="str">
        <f t="shared" ref="L60:L61" si="55">IF(D60&gt;45382,"Vigente","Vencido")</f>
        <v>Vigente</v>
      </c>
      <c r="M60" s="20" t="s">
        <v>93</v>
      </c>
    </row>
    <row r="61" spans="1:13" s="2" customFormat="1" x14ac:dyDescent="0.2">
      <c r="A61" s="20" t="s">
        <v>4625</v>
      </c>
      <c r="B61" s="62">
        <v>523180</v>
      </c>
      <c r="C61" s="22">
        <v>0.08</v>
      </c>
      <c r="D61" s="23">
        <v>45553</v>
      </c>
      <c r="E61" s="156">
        <v>940000</v>
      </c>
      <c r="F61" s="156">
        <v>1854.2499999999945</v>
      </c>
      <c r="G61" s="156">
        <f t="shared" si="51"/>
        <v>941854.25</v>
      </c>
      <c r="H61" s="157">
        <f t="shared" si="52"/>
        <v>6967195400</v>
      </c>
      <c r="I61" s="157">
        <f t="shared" si="53"/>
        <v>13743534.117499959</v>
      </c>
      <c r="J61" s="157">
        <f t="shared" si="54"/>
        <v>6980938934.1175003</v>
      </c>
      <c r="K61" s="20" t="s">
        <v>90</v>
      </c>
      <c r="L61" s="20" t="str">
        <f t="shared" si="55"/>
        <v>Vigente</v>
      </c>
      <c r="M61" s="20" t="s">
        <v>92</v>
      </c>
    </row>
    <row r="62" spans="1:13" s="2" customFormat="1" x14ac:dyDescent="0.2">
      <c r="A62" s="20"/>
      <c r="B62" s="62"/>
      <c r="C62" s="22"/>
      <c r="D62" s="23"/>
      <c r="E62" s="156"/>
      <c r="F62" s="156"/>
      <c r="G62" s="156"/>
      <c r="H62" s="157"/>
      <c r="I62" s="157"/>
      <c r="J62" s="157"/>
      <c r="K62" s="20"/>
      <c r="L62" s="20"/>
      <c r="M62" s="20"/>
    </row>
    <row r="63" spans="1:13" s="2" customFormat="1" ht="10.5" x14ac:dyDescent="0.15">
      <c r="A63" s="24" t="s">
        <v>99</v>
      </c>
      <c r="B63" s="63"/>
      <c r="C63" s="25"/>
      <c r="D63" s="26"/>
      <c r="E63" s="158">
        <f>SUM(E59:E62)</f>
        <v>3140569.8514957684</v>
      </c>
      <c r="F63" s="158">
        <f>SUM(F59:F62)</f>
        <v>58869.086960117646</v>
      </c>
      <c r="G63" s="158">
        <f>SUM(G59:G62)</f>
        <v>3199438.9384558862</v>
      </c>
      <c r="H63" s="159">
        <f>SUBTOTAL(9,H58:H62)</f>
        <v>23277621088</v>
      </c>
      <c r="I63" s="159">
        <f>SUBTOTAL(9,I58:I62)</f>
        <v>436332374.33056557</v>
      </c>
      <c r="J63" s="159">
        <f>SUBTOTAL(9,J58:J62)</f>
        <v>23713953462.330566</v>
      </c>
      <c r="K63" s="27"/>
      <c r="L63" s="27"/>
      <c r="M63" s="27"/>
    </row>
    <row r="64" spans="1:13" s="2" customFormat="1" x14ac:dyDescent="0.2">
      <c r="A64" s="20"/>
      <c r="B64" s="62"/>
      <c r="C64" s="22"/>
      <c r="D64" s="23"/>
      <c r="E64" s="156"/>
      <c r="F64" s="156"/>
      <c r="G64" s="156"/>
      <c r="H64" s="157"/>
      <c r="I64" s="157"/>
      <c r="J64" s="157"/>
      <c r="K64" s="20"/>
      <c r="L64" s="20"/>
      <c r="M64" s="20"/>
    </row>
    <row r="65" spans="1:13" s="2" customFormat="1" x14ac:dyDescent="0.2">
      <c r="A65" s="20" t="s">
        <v>4610</v>
      </c>
      <c r="B65" s="62" t="s">
        <v>106</v>
      </c>
      <c r="C65" s="22">
        <v>0.08</v>
      </c>
      <c r="D65" s="23">
        <v>45474</v>
      </c>
      <c r="E65" s="156">
        <v>249380.82</v>
      </c>
      <c r="F65" s="156">
        <v>112861.77000000002</v>
      </c>
      <c r="G65" s="156">
        <f t="shared" ref="G65" si="56">+E65+F65</f>
        <v>362242.59</v>
      </c>
      <c r="H65" s="157">
        <f t="shared" ref="H65" si="57">+E65*$M$3</f>
        <v>1848388193.5662</v>
      </c>
      <c r="I65" s="157">
        <f t="shared" ref="I65" si="58">+F65*$M$3</f>
        <v>836521281.68070006</v>
      </c>
      <c r="J65" s="157">
        <f t="shared" ref="J65" si="59">H65+I65</f>
        <v>2684909475.2469001</v>
      </c>
      <c r="K65" s="20" t="s">
        <v>4622</v>
      </c>
      <c r="L65" s="20" t="str">
        <f t="shared" ref="L65" si="60">IF(D65&gt;45382,"Vigente","Vencido")</f>
        <v>Vigente</v>
      </c>
      <c r="M65" s="20" t="s">
        <v>93</v>
      </c>
    </row>
    <row r="66" spans="1:13" s="2" customFormat="1" x14ac:dyDescent="0.2">
      <c r="A66" s="20"/>
      <c r="B66" s="62"/>
      <c r="C66" s="22"/>
      <c r="D66" s="23"/>
      <c r="E66" s="156"/>
      <c r="F66" s="156"/>
      <c r="G66" s="156"/>
      <c r="H66" s="157"/>
      <c r="I66" s="157"/>
      <c r="J66" s="157"/>
      <c r="K66" s="20"/>
      <c r="L66" s="20"/>
      <c r="M66" s="20"/>
    </row>
    <row r="67" spans="1:13" s="2" customFormat="1" ht="10.5" x14ac:dyDescent="0.15">
      <c r="A67" s="24" t="s">
        <v>107</v>
      </c>
      <c r="B67" s="63"/>
      <c r="C67" s="25"/>
      <c r="D67" s="26"/>
      <c r="E67" s="158">
        <f>SUM(E65:E66)</f>
        <v>249380.82</v>
      </c>
      <c r="F67" s="158">
        <f>SUM(F65:F66)</f>
        <v>112861.77000000002</v>
      </c>
      <c r="G67" s="158">
        <f>SUM(G65:G66)</f>
        <v>362242.59</v>
      </c>
      <c r="H67" s="159">
        <f>SUBTOTAL(9,H64:H66)</f>
        <v>1848388193.5662</v>
      </c>
      <c r="I67" s="159">
        <f>SUBTOTAL(9,I64:I66)</f>
        <v>836521281.68070006</v>
      </c>
      <c r="J67" s="159">
        <f>SUBTOTAL(9,J64:J66)</f>
        <v>2684909475.2469001</v>
      </c>
      <c r="K67" s="27"/>
      <c r="L67" s="27"/>
      <c r="M67" s="27"/>
    </row>
    <row r="68" spans="1:13" s="2" customFormat="1" x14ac:dyDescent="0.2">
      <c r="A68" s="20"/>
      <c r="B68" s="62"/>
      <c r="C68" s="22"/>
      <c r="D68" s="23"/>
      <c r="E68" s="156"/>
      <c r="F68" s="156"/>
      <c r="G68" s="156"/>
      <c r="H68" s="157"/>
      <c r="I68" s="157"/>
      <c r="J68" s="157"/>
      <c r="K68" s="20"/>
      <c r="L68" s="20"/>
      <c r="M68" s="20"/>
    </row>
    <row r="69" spans="1:13" s="2" customFormat="1" x14ac:dyDescent="0.2">
      <c r="A69" s="20" t="s">
        <v>4644</v>
      </c>
      <c r="B69" s="62" t="s">
        <v>4645</v>
      </c>
      <c r="C69" s="22">
        <v>7.2499999999999995E-2</v>
      </c>
      <c r="D69" s="23">
        <v>45507</v>
      </c>
      <c r="E69" s="156">
        <v>1000000</v>
      </c>
      <c r="F69" s="156">
        <v>12808.219999999996</v>
      </c>
      <c r="G69" s="156">
        <f t="shared" ref="G69" si="61">+E69+F69</f>
        <v>1012808.22</v>
      </c>
      <c r="H69" s="157">
        <f t="shared" ref="H69" si="62">+E69*$M$3</f>
        <v>7411910000</v>
      </c>
      <c r="I69" s="157">
        <f t="shared" ref="I69" si="63">+F69*$M$3</f>
        <v>94933373.900199965</v>
      </c>
      <c r="J69" s="157">
        <f t="shared" ref="J69" si="64">H69+I69</f>
        <v>7506843373.9001999</v>
      </c>
      <c r="K69" s="20" t="s">
        <v>90</v>
      </c>
      <c r="L69" s="20" t="str">
        <f t="shared" ref="L69" si="65">IF(D69&gt;45382,"Vigente","Vencido")</f>
        <v>Vigente</v>
      </c>
      <c r="M69" s="20" t="s">
        <v>92</v>
      </c>
    </row>
    <row r="70" spans="1:13" s="2" customFormat="1" x14ac:dyDescent="0.2">
      <c r="A70" s="20"/>
      <c r="B70" s="62"/>
      <c r="C70" s="22"/>
      <c r="D70" s="23"/>
      <c r="E70" s="156"/>
      <c r="F70" s="156"/>
      <c r="G70" s="156"/>
      <c r="H70" s="157"/>
      <c r="I70" s="157"/>
      <c r="J70" s="157"/>
      <c r="K70" s="20"/>
      <c r="L70" s="20"/>
      <c r="M70" s="20"/>
    </row>
    <row r="71" spans="1:13" s="2" customFormat="1" ht="10.5" x14ac:dyDescent="0.15">
      <c r="A71" s="24" t="s">
        <v>107</v>
      </c>
      <c r="B71" s="63"/>
      <c r="C71" s="25"/>
      <c r="D71" s="26"/>
      <c r="E71" s="158">
        <f>SUM(E69:E70)</f>
        <v>1000000</v>
      </c>
      <c r="F71" s="158">
        <f>SUM(F69:F70)</f>
        <v>12808.219999999996</v>
      </c>
      <c r="G71" s="158">
        <f>SUM(G69:G70)</f>
        <v>1012808.22</v>
      </c>
      <c r="H71" s="159">
        <f>SUBTOTAL(9,H68:H70)</f>
        <v>7411910000</v>
      </c>
      <c r="I71" s="159">
        <f>SUBTOTAL(9,I68:I70)</f>
        <v>94933373.900199965</v>
      </c>
      <c r="J71" s="159">
        <f>SUBTOTAL(9,J68:J70)</f>
        <v>7506843373.9001999</v>
      </c>
      <c r="K71" s="27"/>
      <c r="L71" s="27"/>
      <c r="M71" s="27"/>
    </row>
    <row r="72" spans="1:13" s="2" customFormat="1" x14ac:dyDescent="0.2">
      <c r="A72" s="20"/>
      <c r="B72" s="62"/>
      <c r="C72" s="22"/>
      <c r="D72" s="23"/>
      <c r="E72" s="156"/>
      <c r="F72" s="156"/>
      <c r="G72" s="156"/>
      <c r="H72" s="157"/>
      <c r="I72" s="157"/>
      <c r="J72" s="157"/>
      <c r="K72" s="20"/>
      <c r="L72" s="20"/>
      <c r="M72" s="20"/>
    </row>
    <row r="73" spans="1:13" s="2" customFormat="1" x14ac:dyDescent="0.2">
      <c r="A73" s="20" t="s">
        <v>59</v>
      </c>
      <c r="B73" s="62"/>
      <c r="C73" s="22">
        <v>8.2500000000000004E-2</v>
      </c>
      <c r="D73" s="23">
        <v>45457</v>
      </c>
      <c r="E73" s="156">
        <v>0</v>
      </c>
      <c r="F73" s="156">
        <v>3616.3636986301826</v>
      </c>
      <c r="G73" s="156">
        <f t="shared" ref="G73" si="66">+E73+F73</f>
        <v>3616.3636986301826</v>
      </c>
      <c r="H73" s="157">
        <f t="shared" ref="H73" si="67">+E73*$M$3</f>
        <v>0</v>
      </c>
      <c r="I73" s="157">
        <f t="shared" ref="I73" si="68">+F73*$M$3</f>
        <v>26804162.261514038</v>
      </c>
      <c r="J73" s="157">
        <f t="shared" ref="J73" si="69">H73+I73</f>
        <v>26804162.261514038</v>
      </c>
      <c r="K73" s="20" t="s">
        <v>4621</v>
      </c>
      <c r="L73" s="20" t="str">
        <f t="shared" ref="L73" si="70">IF(D73&gt;45382,"Vigente","Vencido")</f>
        <v>Vigente</v>
      </c>
      <c r="M73" s="20" t="s">
        <v>92</v>
      </c>
    </row>
    <row r="74" spans="1:13" s="2" customFormat="1" x14ac:dyDescent="0.2">
      <c r="A74" s="20"/>
      <c r="B74" s="62"/>
      <c r="C74" s="22"/>
      <c r="D74" s="23"/>
      <c r="E74" s="156"/>
      <c r="F74" s="156"/>
      <c r="G74" s="156"/>
      <c r="H74" s="157"/>
      <c r="I74" s="157"/>
      <c r="J74" s="157"/>
      <c r="K74" s="20"/>
      <c r="L74" s="20"/>
      <c r="M74" s="20"/>
    </row>
    <row r="75" spans="1:13" s="2" customFormat="1" ht="10.5" x14ac:dyDescent="0.15">
      <c r="A75" s="24" t="s">
        <v>100</v>
      </c>
      <c r="B75" s="63"/>
      <c r="C75" s="25"/>
      <c r="D75" s="26"/>
      <c r="E75" s="158">
        <f>SUM(E73:E74)</f>
        <v>0</v>
      </c>
      <c r="F75" s="158">
        <f>SUM(F73:F74)</f>
        <v>3616.3636986301826</v>
      </c>
      <c r="G75" s="158">
        <f>SUM(G73:G74)</f>
        <v>3616.3636986301826</v>
      </c>
      <c r="H75" s="159">
        <f>SUBTOTAL(9,H73:H74)</f>
        <v>0</v>
      </c>
      <c r="I75" s="159">
        <f>SUBTOTAL(9,I73:I74)</f>
        <v>26804162.261514038</v>
      </c>
      <c r="J75" s="159">
        <f>SUBTOTAL(9,J73:J74)</f>
        <v>26804162.261514038</v>
      </c>
      <c r="K75" s="27"/>
      <c r="L75" s="27"/>
      <c r="M75" s="27"/>
    </row>
    <row r="76" spans="1:13" s="2" customFormat="1" x14ac:dyDescent="0.2">
      <c r="A76" s="20"/>
      <c r="B76" s="62"/>
      <c r="C76" s="22"/>
      <c r="D76" s="23"/>
      <c r="E76" s="156"/>
      <c r="F76" s="156"/>
      <c r="G76" s="156"/>
      <c r="H76" s="157"/>
      <c r="I76" s="157"/>
      <c r="J76" s="157"/>
      <c r="K76" s="20"/>
      <c r="L76" s="20"/>
      <c r="M76" s="20"/>
    </row>
    <row r="77" spans="1:13" s="2" customFormat="1" x14ac:dyDescent="0.2">
      <c r="A77" s="20" t="s">
        <v>4598</v>
      </c>
      <c r="B77" s="62" t="s">
        <v>4642</v>
      </c>
      <c r="C77" s="22">
        <v>8.2500000000000004E-2</v>
      </c>
      <c r="D77" s="23">
        <v>45412</v>
      </c>
      <c r="E77" s="156">
        <v>0</v>
      </c>
      <c r="F77" s="156">
        <v>4459.3031838994166</v>
      </c>
      <c r="G77" s="156">
        <f t="shared" ref="G77" si="71">+E77+F77</f>
        <v>4459.3031838994166</v>
      </c>
      <c r="H77" s="157">
        <f t="shared" ref="H77" si="72">+E77*$M$3</f>
        <v>0</v>
      </c>
      <c r="I77" s="157">
        <f t="shared" ref="I77" si="73">+F77*$M$3</f>
        <v>33051953.861775924</v>
      </c>
      <c r="J77" s="157">
        <f t="shared" ref="J77" si="74">H77+I77</f>
        <v>33051953.861775924</v>
      </c>
      <c r="K77" s="20" t="s">
        <v>4622</v>
      </c>
      <c r="L77" s="20" t="str">
        <f t="shared" ref="L77" si="75">IF(D77&gt;45382,"Vigente","Vencido")</f>
        <v>Vigente</v>
      </c>
      <c r="M77" s="20" t="s">
        <v>101</v>
      </c>
    </row>
    <row r="78" spans="1:13" s="2" customFormat="1" x14ac:dyDescent="0.2">
      <c r="A78" s="20" t="s">
        <v>4598</v>
      </c>
      <c r="B78" s="62" t="s">
        <v>4642</v>
      </c>
      <c r="C78" s="22">
        <v>8.2500000000000004E-2</v>
      </c>
      <c r="D78" s="23">
        <v>45442</v>
      </c>
      <c r="E78" s="156">
        <v>146141.0246575342</v>
      </c>
      <c r="F78" s="156">
        <v>0</v>
      </c>
      <c r="G78" s="156">
        <f t="shared" ref="G78:G83" si="76">+E78+F78</f>
        <v>146141.0246575342</v>
      </c>
      <c r="H78" s="157">
        <f t="shared" ref="H78:H83" si="77">+E78*$M$3</f>
        <v>1083184122.0694244</v>
      </c>
      <c r="I78" s="157">
        <f t="shared" ref="I78:I83" si="78">+F78*$M$3</f>
        <v>0</v>
      </c>
      <c r="J78" s="157">
        <f t="shared" ref="J78:J83" si="79">H78+I78</f>
        <v>1083184122.0694244</v>
      </c>
      <c r="K78" s="20" t="s">
        <v>4622</v>
      </c>
      <c r="L78" s="20" t="str">
        <f t="shared" ref="L78:L83" si="80">IF(D78&gt;45382,"Vigente","Vencido")</f>
        <v>Vigente</v>
      </c>
      <c r="M78" s="20" t="s">
        <v>101</v>
      </c>
    </row>
    <row r="79" spans="1:13" s="2" customFormat="1" x14ac:dyDescent="0.2">
      <c r="A79" s="20" t="s">
        <v>4598</v>
      </c>
      <c r="B79" s="62" t="s">
        <v>4642</v>
      </c>
      <c r="C79" s="22">
        <v>8.2500000000000004E-2</v>
      </c>
      <c r="D79" s="23">
        <v>45473</v>
      </c>
      <c r="E79" s="156">
        <v>116912.81972602736</v>
      </c>
      <c r="F79" s="156">
        <v>0</v>
      </c>
      <c r="G79" s="156">
        <f t="shared" si="76"/>
        <v>116912.81972602736</v>
      </c>
      <c r="H79" s="157">
        <f t="shared" si="77"/>
        <v>866547297.65553939</v>
      </c>
      <c r="I79" s="157">
        <f t="shared" si="78"/>
        <v>0</v>
      </c>
      <c r="J79" s="157">
        <f t="shared" si="79"/>
        <v>866547297.65553939</v>
      </c>
      <c r="K79" s="20" t="s">
        <v>4622</v>
      </c>
      <c r="L79" s="20" t="str">
        <f t="shared" si="80"/>
        <v>Vigente</v>
      </c>
      <c r="M79" s="20" t="s">
        <v>101</v>
      </c>
    </row>
    <row r="80" spans="1:13" s="2" customFormat="1" x14ac:dyDescent="0.2">
      <c r="A80" s="20" t="s">
        <v>4598</v>
      </c>
      <c r="B80" s="62" t="s">
        <v>4642</v>
      </c>
      <c r="C80" s="22">
        <v>8.2500000000000004E-2</v>
      </c>
      <c r="D80" s="23">
        <v>45503</v>
      </c>
      <c r="E80" s="156">
        <v>116912.81972602736</v>
      </c>
      <c r="F80" s="156">
        <v>0</v>
      </c>
      <c r="G80" s="156">
        <f t="shared" si="76"/>
        <v>116912.81972602736</v>
      </c>
      <c r="H80" s="157">
        <f t="shared" si="77"/>
        <v>866547297.65553939</v>
      </c>
      <c r="I80" s="157">
        <f t="shared" si="78"/>
        <v>0</v>
      </c>
      <c r="J80" s="157">
        <f t="shared" si="79"/>
        <v>866547297.65553939</v>
      </c>
      <c r="K80" s="20" t="s">
        <v>4622</v>
      </c>
      <c r="L80" s="20" t="str">
        <f t="shared" si="80"/>
        <v>Vigente</v>
      </c>
      <c r="M80" s="20" t="s">
        <v>101</v>
      </c>
    </row>
    <row r="81" spans="1:13" s="2" customFormat="1" x14ac:dyDescent="0.2">
      <c r="A81" s="20" t="s">
        <v>4598</v>
      </c>
      <c r="B81" s="62" t="s">
        <v>4642</v>
      </c>
      <c r="C81" s="22">
        <v>8.2500000000000004E-2</v>
      </c>
      <c r="D81" s="23">
        <v>45534</v>
      </c>
      <c r="E81" s="156">
        <v>116912.81972602736</v>
      </c>
      <c r="F81" s="156">
        <v>0</v>
      </c>
      <c r="G81" s="156">
        <f t="shared" si="76"/>
        <v>116912.81972602736</v>
      </c>
      <c r="H81" s="157">
        <f t="shared" si="77"/>
        <v>866547297.65553939</v>
      </c>
      <c r="I81" s="157">
        <f t="shared" si="78"/>
        <v>0</v>
      </c>
      <c r="J81" s="157">
        <f t="shared" si="79"/>
        <v>866547297.65553939</v>
      </c>
      <c r="K81" s="20" t="s">
        <v>4622</v>
      </c>
      <c r="L81" s="20" t="str">
        <f t="shared" si="80"/>
        <v>Vigente</v>
      </c>
      <c r="M81" s="20" t="s">
        <v>101</v>
      </c>
    </row>
    <row r="82" spans="1:13" s="2" customFormat="1" x14ac:dyDescent="0.2">
      <c r="A82" s="20" t="s">
        <v>4598</v>
      </c>
      <c r="B82" s="62" t="s">
        <v>4642</v>
      </c>
      <c r="C82" s="22">
        <v>8.2500000000000004E-2</v>
      </c>
      <c r="D82" s="23">
        <v>45565</v>
      </c>
      <c r="E82" s="156">
        <v>116912.81972602736</v>
      </c>
      <c r="F82" s="156">
        <v>0</v>
      </c>
      <c r="G82" s="156">
        <f t="shared" si="76"/>
        <v>116912.81972602736</v>
      </c>
      <c r="H82" s="157">
        <f t="shared" si="77"/>
        <v>866547297.65553939</v>
      </c>
      <c r="I82" s="157">
        <f t="shared" si="78"/>
        <v>0</v>
      </c>
      <c r="J82" s="157">
        <f t="shared" si="79"/>
        <v>866547297.65553939</v>
      </c>
      <c r="K82" s="20" t="s">
        <v>4622</v>
      </c>
      <c r="L82" s="20" t="str">
        <f t="shared" si="80"/>
        <v>Vigente</v>
      </c>
      <c r="M82" s="20" t="s">
        <v>101</v>
      </c>
    </row>
    <row r="83" spans="1:13" s="2" customFormat="1" x14ac:dyDescent="0.2">
      <c r="A83" s="20" t="s">
        <v>4598</v>
      </c>
      <c r="B83" s="62" t="s">
        <v>4642</v>
      </c>
      <c r="C83" s="22">
        <v>8.2500000000000004E-2</v>
      </c>
      <c r="D83" s="23">
        <v>45595</v>
      </c>
      <c r="E83" s="156">
        <v>116912.81972602736</v>
      </c>
      <c r="F83" s="156">
        <v>0</v>
      </c>
      <c r="G83" s="156">
        <f t="shared" si="76"/>
        <v>116912.81972602736</v>
      </c>
      <c r="H83" s="157">
        <f t="shared" si="77"/>
        <v>866547297.65553939</v>
      </c>
      <c r="I83" s="157">
        <f t="shared" si="78"/>
        <v>0</v>
      </c>
      <c r="J83" s="157">
        <f t="shared" si="79"/>
        <v>866547297.65553939</v>
      </c>
      <c r="K83" s="20" t="s">
        <v>4622</v>
      </c>
      <c r="L83" s="20" t="str">
        <f t="shared" si="80"/>
        <v>Vigente</v>
      </c>
      <c r="M83" s="20" t="s">
        <v>101</v>
      </c>
    </row>
    <row r="84" spans="1:13" s="2" customFormat="1" x14ac:dyDescent="0.2">
      <c r="A84" s="20"/>
      <c r="B84" s="62"/>
      <c r="C84" s="22"/>
      <c r="D84" s="23"/>
      <c r="E84" s="156"/>
      <c r="F84" s="156"/>
      <c r="G84" s="156"/>
      <c r="H84" s="157"/>
      <c r="I84" s="157"/>
      <c r="J84" s="157"/>
      <c r="K84" s="20"/>
      <c r="L84" s="20"/>
      <c r="M84" s="20"/>
    </row>
    <row r="85" spans="1:13" s="2" customFormat="1" ht="10.5" x14ac:dyDescent="0.15">
      <c r="A85" s="24" t="s">
        <v>4626</v>
      </c>
      <c r="B85" s="63"/>
      <c r="C85" s="25"/>
      <c r="D85" s="26"/>
      <c r="E85" s="158">
        <f t="shared" ref="E85:J85" si="81">SUM(E77:E84)</f>
        <v>730705.12328767101</v>
      </c>
      <c r="F85" s="158">
        <f t="shared" si="81"/>
        <v>4459.3031838994166</v>
      </c>
      <c r="G85" s="158">
        <f t="shared" si="81"/>
        <v>735164.42647157039</v>
      </c>
      <c r="H85" s="159">
        <f t="shared" si="81"/>
        <v>5415920610.3471212</v>
      </c>
      <c r="I85" s="159">
        <f t="shared" si="81"/>
        <v>33051953.861775924</v>
      </c>
      <c r="J85" s="159">
        <f t="shared" si="81"/>
        <v>5448972564.2088976</v>
      </c>
      <c r="K85" s="27"/>
      <c r="L85" s="27"/>
      <c r="M85" s="27"/>
    </row>
    <row r="86" spans="1:13" s="2" customFormat="1" x14ac:dyDescent="0.2">
      <c r="A86" s="20"/>
      <c r="B86" s="62"/>
      <c r="C86" s="22"/>
      <c r="D86" s="23"/>
      <c r="E86" s="156"/>
      <c r="F86" s="156"/>
      <c r="G86" s="156"/>
      <c r="H86" s="157"/>
      <c r="I86" s="157"/>
      <c r="J86" s="157"/>
      <c r="K86" s="20"/>
      <c r="L86" s="62"/>
      <c r="M86" s="20"/>
    </row>
    <row r="87" spans="1:13" s="2" customFormat="1" x14ac:dyDescent="0.2">
      <c r="A87" s="20" t="s">
        <v>4643</v>
      </c>
      <c r="B87" s="62"/>
      <c r="C87" s="22">
        <v>8.2500000000000004E-2</v>
      </c>
      <c r="D87" s="23">
        <v>45382</v>
      </c>
      <c r="E87" s="156">
        <v>65371.067088972603</v>
      </c>
      <c r="F87" s="156">
        <v>1329.81</v>
      </c>
      <c r="G87" s="156">
        <f t="shared" ref="G87" si="82">+E87+F87</f>
        <v>66700.8770889726</v>
      </c>
      <c r="H87" s="157">
        <f t="shared" ref="H87" si="83">+E87*$M$3</f>
        <v>484524465.86742693</v>
      </c>
      <c r="I87" s="157">
        <f t="shared" ref="I87" si="84">+F87*$M$3</f>
        <v>9856432.0371000003</v>
      </c>
      <c r="J87" s="157">
        <f t="shared" ref="J87" si="85">H87+I87</f>
        <v>494380897.90452695</v>
      </c>
      <c r="K87" s="20" t="s">
        <v>4622</v>
      </c>
      <c r="L87" s="20" t="str">
        <f t="shared" ref="L87" si="86">IF(D87&gt;45382,"Vigente","Vencido")</f>
        <v>Vencido</v>
      </c>
      <c r="M87" s="20" t="s">
        <v>101</v>
      </c>
    </row>
    <row r="88" spans="1:13" s="2" customFormat="1" x14ac:dyDescent="0.2">
      <c r="A88" s="20"/>
      <c r="B88" s="62"/>
      <c r="C88" s="22"/>
      <c r="D88" s="23"/>
      <c r="E88" s="156"/>
      <c r="F88" s="156"/>
      <c r="G88" s="156"/>
      <c r="H88" s="157"/>
      <c r="I88" s="157"/>
      <c r="J88" s="157"/>
      <c r="K88" s="20"/>
      <c r="L88" s="20"/>
      <c r="M88" s="20"/>
    </row>
    <row r="89" spans="1:13" s="2" customFormat="1" ht="10.5" x14ac:dyDescent="0.15">
      <c r="A89" s="24" t="s">
        <v>4627</v>
      </c>
      <c r="B89" s="63"/>
      <c r="C89" s="25"/>
      <c r="D89" s="26"/>
      <c r="E89" s="158">
        <f>SUM(E87:E88)</f>
        <v>65371.067088972603</v>
      </c>
      <c r="F89" s="158">
        <f t="shared" ref="F89:I89" si="87">SUM(F87:F88)</f>
        <v>1329.81</v>
      </c>
      <c r="G89" s="158">
        <f t="shared" si="87"/>
        <v>66700.8770889726</v>
      </c>
      <c r="H89" s="159">
        <f t="shared" si="87"/>
        <v>484524465.86742693</v>
      </c>
      <c r="I89" s="159">
        <f t="shared" si="87"/>
        <v>9856432.0371000003</v>
      </c>
      <c r="J89" s="159">
        <f>SUM(J87:J88)</f>
        <v>494380897.90452695</v>
      </c>
      <c r="K89" s="27"/>
      <c r="L89" s="27"/>
      <c r="M89" s="27"/>
    </row>
    <row r="90" spans="1:13" s="2" customFormat="1" x14ac:dyDescent="0.2">
      <c r="A90" s="20"/>
      <c r="B90" s="62"/>
      <c r="C90" s="22"/>
      <c r="D90" s="23"/>
      <c r="E90" s="156"/>
      <c r="F90" s="156"/>
      <c r="G90" s="156"/>
      <c r="H90" s="157"/>
      <c r="I90" s="157"/>
      <c r="J90" s="157"/>
      <c r="K90" s="20"/>
      <c r="L90" s="20"/>
      <c r="M90" s="20"/>
    </row>
    <row r="91" spans="1:13" s="2" customFormat="1" x14ac:dyDescent="0.2">
      <c r="A91" s="20" t="s">
        <v>102</v>
      </c>
      <c r="B91" s="62"/>
      <c r="C91" s="22">
        <v>8.2500000000000004E-2</v>
      </c>
      <c r="D91" s="23">
        <v>45382</v>
      </c>
      <c r="E91" s="156">
        <v>419921.39283905062</v>
      </c>
      <c r="F91" s="156">
        <v>9207.5125706077033</v>
      </c>
      <c r="G91" s="156">
        <f t="shared" ref="G91" si="88">+E91+F91</f>
        <v>429128.90540965833</v>
      </c>
      <c r="H91" s="157">
        <f t="shared" ref="H91" si="89">+E91*$M$3</f>
        <v>3112419570.7976875</v>
      </c>
      <c r="I91" s="157">
        <f t="shared" ref="I91" si="90">+F91*$M$3</f>
        <v>68245254.497212946</v>
      </c>
      <c r="J91" s="157">
        <f t="shared" ref="J91" si="91">H91+I91</f>
        <v>3180664825.2949004</v>
      </c>
      <c r="K91" s="20" t="s">
        <v>4622</v>
      </c>
      <c r="L91" s="20" t="str">
        <f t="shared" ref="L91" si="92">IF(D91&gt;45382,"Vigente","Vencido")</f>
        <v>Vencido</v>
      </c>
      <c r="M91" s="20" t="s">
        <v>101</v>
      </c>
    </row>
    <row r="92" spans="1:13" s="2" customFormat="1" x14ac:dyDescent="0.2">
      <c r="A92" s="20"/>
      <c r="B92" s="62"/>
      <c r="C92" s="22"/>
      <c r="D92" s="23"/>
      <c r="E92" s="156"/>
      <c r="F92" s="156"/>
      <c r="G92" s="156"/>
      <c r="H92" s="157"/>
      <c r="I92" s="157"/>
      <c r="J92" s="157"/>
      <c r="K92" s="20"/>
      <c r="L92" s="20"/>
      <c r="M92" s="20"/>
    </row>
    <row r="93" spans="1:13" s="2" customFormat="1" ht="10.5" x14ac:dyDescent="0.15">
      <c r="A93" s="24" t="s">
        <v>103</v>
      </c>
      <c r="B93" s="63"/>
      <c r="C93" s="25"/>
      <c r="D93" s="26"/>
      <c r="E93" s="158">
        <f>SUM(E91:E92)</f>
        <v>419921.39283905062</v>
      </c>
      <c r="F93" s="158">
        <f t="shared" ref="F93:I93" si="93">SUM(F91:F92)</f>
        <v>9207.5125706077033</v>
      </c>
      <c r="G93" s="158">
        <f t="shared" si="93"/>
        <v>429128.90540965833</v>
      </c>
      <c r="H93" s="160">
        <f t="shared" si="93"/>
        <v>3112419570.7976875</v>
      </c>
      <c r="I93" s="160">
        <f t="shared" si="93"/>
        <v>68245254.497212946</v>
      </c>
      <c r="J93" s="160">
        <f>SUM(J91:J92)</f>
        <v>3180664825.2949004</v>
      </c>
      <c r="K93" s="27"/>
      <c r="L93" s="27"/>
      <c r="M93" s="27"/>
    </row>
    <row r="94" spans="1:13" s="2" customFormat="1" ht="10.5" x14ac:dyDescent="0.15">
      <c r="A94" s="24" t="s">
        <v>104</v>
      </c>
      <c r="B94" s="63"/>
      <c r="C94" s="25"/>
      <c r="D94" s="26"/>
      <c r="E94" s="158">
        <f t="shared" ref="E94:J94" si="94">+E46+E57+E63+E75+E85+E89+E26+E21+E17+E10+E67+E93+E71</f>
        <v>22379381.584711462</v>
      </c>
      <c r="F94" s="158">
        <f t="shared" si="94"/>
        <v>639201.70526147622</v>
      </c>
      <c r="G94" s="158">
        <f t="shared" si="94"/>
        <v>23018583.289972939</v>
      </c>
      <c r="H94" s="160">
        <f t="shared" si="94"/>
        <v>165873962161.53876</v>
      </c>
      <c r="I94" s="160">
        <f t="shared" si="94"/>
        <v>4737705511.2445879</v>
      </c>
      <c r="J94" s="160">
        <f t="shared" si="94"/>
        <v>170611667672.78333</v>
      </c>
      <c r="K94" s="27"/>
      <c r="L94" s="27"/>
      <c r="M94" s="27"/>
    </row>
    <row r="95" spans="1:13" s="2" customFormat="1" ht="10.5" x14ac:dyDescent="0.15">
      <c r="A95" s="24" t="s">
        <v>105</v>
      </c>
      <c r="B95" s="63"/>
      <c r="C95" s="25"/>
      <c r="D95" s="26"/>
      <c r="E95" s="158">
        <f>E94</f>
        <v>22379381.584711462</v>
      </c>
      <c r="F95" s="158">
        <f t="shared" ref="F95:J95" si="95">F94</f>
        <v>639201.70526147622</v>
      </c>
      <c r="G95" s="158">
        <f t="shared" si="95"/>
        <v>23018583.289972939</v>
      </c>
      <c r="H95" s="160">
        <f t="shared" si="95"/>
        <v>165873962161.53876</v>
      </c>
      <c r="I95" s="160">
        <f t="shared" si="95"/>
        <v>4737705511.2445879</v>
      </c>
      <c r="J95" s="160">
        <f t="shared" si="95"/>
        <v>170611667672.78333</v>
      </c>
      <c r="K95" s="27"/>
      <c r="L95" s="27"/>
      <c r="M95" s="27"/>
    </row>
    <row r="96" spans="1:13" s="2" customFormat="1" x14ac:dyDescent="0.2">
      <c r="A96" s="20"/>
      <c r="B96" s="62"/>
      <c r="C96" s="22"/>
      <c r="D96" s="23"/>
      <c r="E96" s="156"/>
      <c r="F96" s="156"/>
      <c r="G96" s="156"/>
      <c r="H96" s="157"/>
      <c r="I96" s="157"/>
      <c r="J96" s="157"/>
      <c r="K96" s="20"/>
      <c r="L96" s="20"/>
      <c r="M96" s="20"/>
    </row>
    <row r="97" spans="1:13" s="2" customFormat="1" x14ac:dyDescent="0.2">
      <c r="A97" s="20"/>
      <c r="B97" s="62"/>
      <c r="C97" s="22"/>
      <c r="D97" s="23"/>
      <c r="E97" s="156"/>
      <c r="F97" s="156"/>
      <c r="G97" s="156"/>
      <c r="H97" s="157"/>
      <c r="I97" s="157"/>
      <c r="J97" s="157"/>
      <c r="K97" s="20"/>
      <c r="L97" s="20"/>
      <c r="M97" s="20"/>
    </row>
    <row r="98" spans="1:13" s="2" customFormat="1" x14ac:dyDescent="0.2">
      <c r="A98" s="20"/>
      <c r="B98" s="62"/>
      <c r="C98" s="22"/>
      <c r="D98" s="23"/>
      <c r="E98" s="156"/>
      <c r="F98" s="156"/>
      <c r="G98" s="156"/>
      <c r="H98" s="157"/>
      <c r="I98" s="157"/>
      <c r="J98" s="157"/>
      <c r="K98" s="20"/>
      <c r="L98" s="20"/>
      <c r="M98" s="20"/>
    </row>
    <row r="99" spans="1:13" s="2" customFormat="1" x14ac:dyDescent="0.2">
      <c r="A99" s="20"/>
      <c r="B99" s="62"/>
      <c r="C99" s="22"/>
      <c r="D99" s="23"/>
      <c r="E99" s="156"/>
      <c r="F99" s="156"/>
      <c r="G99" s="156"/>
      <c r="H99" s="157"/>
      <c r="I99" s="157"/>
      <c r="J99" s="157"/>
      <c r="K99" s="20"/>
      <c r="L99" s="20"/>
      <c r="M99" s="20"/>
    </row>
    <row r="100" spans="1:13" s="173" customFormat="1" ht="10.5" x14ac:dyDescent="0.2">
      <c r="A100" s="166"/>
      <c r="B100" s="167"/>
      <c r="C100" s="166"/>
      <c r="D100" s="168"/>
      <c r="E100" s="169" t="s">
        <v>76</v>
      </c>
      <c r="F100" s="169" t="s">
        <v>76</v>
      </c>
      <c r="G100" s="169" t="s">
        <v>76</v>
      </c>
      <c r="H100" s="170" t="s">
        <v>77</v>
      </c>
      <c r="I100" s="170" t="s">
        <v>77</v>
      </c>
      <c r="J100" s="171" t="s">
        <v>77</v>
      </c>
      <c r="K100" s="287"/>
      <c r="L100" s="172" t="s">
        <v>78</v>
      </c>
      <c r="M100" s="172" t="s">
        <v>79</v>
      </c>
    </row>
    <row r="101" spans="1:13" s="173" customFormat="1" ht="10.5" x14ac:dyDescent="0.2">
      <c r="A101" s="174" t="s">
        <v>80</v>
      </c>
      <c r="B101" s="175" t="s">
        <v>81</v>
      </c>
      <c r="C101" s="176" t="s">
        <v>82</v>
      </c>
      <c r="D101" s="177" t="s">
        <v>83</v>
      </c>
      <c r="E101" s="178" t="s">
        <v>84</v>
      </c>
      <c r="F101" s="178" t="s">
        <v>85</v>
      </c>
      <c r="G101" s="178" t="s">
        <v>86</v>
      </c>
      <c r="H101" s="179" t="s">
        <v>84</v>
      </c>
      <c r="I101" s="179" t="s">
        <v>85</v>
      </c>
      <c r="J101" s="180" t="s">
        <v>86</v>
      </c>
      <c r="K101" s="288" t="s">
        <v>87</v>
      </c>
      <c r="L101" s="181" t="s">
        <v>88</v>
      </c>
      <c r="M101" s="181" t="s">
        <v>89</v>
      </c>
    </row>
    <row r="102" spans="1:13" s="2" customFormat="1" x14ac:dyDescent="0.2">
      <c r="A102" s="20"/>
      <c r="B102" s="62"/>
      <c r="C102" s="22"/>
      <c r="D102" s="23"/>
      <c r="E102" s="156"/>
      <c r="F102" s="156"/>
      <c r="G102" s="156"/>
      <c r="H102" s="157"/>
      <c r="I102" s="157"/>
      <c r="J102" s="157"/>
      <c r="K102" s="20"/>
      <c r="L102" s="20"/>
      <c r="M102" s="20"/>
    </row>
    <row r="103" spans="1:13" s="2" customFormat="1" x14ac:dyDescent="0.2">
      <c r="A103" s="20" t="s">
        <v>4620</v>
      </c>
      <c r="B103" s="62" t="s">
        <v>4646</v>
      </c>
      <c r="C103" s="22">
        <v>9.9000000000000005E-2</v>
      </c>
      <c r="D103" s="23">
        <v>45826</v>
      </c>
      <c r="E103" s="156">
        <v>375000</v>
      </c>
      <c r="F103" s="156">
        <v>0</v>
      </c>
      <c r="G103" s="156">
        <f t="shared" ref="G103" si="96">+E103+F103</f>
        <v>375000</v>
      </c>
      <c r="H103" s="157">
        <f t="shared" ref="H103" si="97">+E103*$M$3</f>
        <v>2779466250</v>
      </c>
      <c r="I103" s="157">
        <f t="shared" ref="I103" si="98">+F103*$M$3</f>
        <v>0</v>
      </c>
      <c r="J103" s="157">
        <f t="shared" ref="J103" si="99">H103+I103</f>
        <v>2779466250</v>
      </c>
      <c r="K103" s="20" t="s">
        <v>96</v>
      </c>
      <c r="L103" s="20" t="str">
        <f t="shared" ref="L103:L105" si="100">IF(D103&gt;45382,"Vigente","Vencido")</f>
        <v>Vigente</v>
      </c>
      <c r="M103" s="20" t="s">
        <v>92</v>
      </c>
    </row>
    <row r="104" spans="1:13" s="2" customFormat="1" x14ac:dyDescent="0.2">
      <c r="A104" s="20" t="s">
        <v>4620</v>
      </c>
      <c r="B104" s="62" t="s">
        <v>4646</v>
      </c>
      <c r="C104" s="22">
        <v>9.9000000000000005E-2</v>
      </c>
      <c r="D104" s="23">
        <v>46184</v>
      </c>
      <c r="E104" s="156">
        <v>375000</v>
      </c>
      <c r="F104" s="156">
        <v>0</v>
      </c>
      <c r="G104" s="156">
        <f t="shared" ref="G104:G105" si="101">+E104+F104</f>
        <v>375000</v>
      </c>
      <c r="H104" s="157">
        <f t="shared" ref="H104:H105" si="102">+E104*$M$3</f>
        <v>2779466250</v>
      </c>
      <c r="I104" s="157">
        <f t="shared" ref="I104:I105" si="103">+F104*$M$3</f>
        <v>0</v>
      </c>
      <c r="J104" s="157">
        <f t="shared" ref="J104:J105" si="104">H104+I104</f>
        <v>2779466250</v>
      </c>
      <c r="K104" s="20" t="s">
        <v>96</v>
      </c>
      <c r="L104" s="20" t="str">
        <f t="shared" si="100"/>
        <v>Vigente</v>
      </c>
      <c r="M104" s="20" t="s">
        <v>92</v>
      </c>
    </row>
    <row r="105" spans="1:13" s="2" customFormat="1" x14ac:dyDescent="0.2">
      <c r="A105" s="20" t="s">
        <v>4620</v>
      </c>
      <c r="B105" s="62" t="s">
        <v>4646</v>
      </c>
      <c r="C105" s="22">
        <v>9.9000000000000005E-2</v>
      </c>
      <c r="D105" s="23">
        <v>46546</v>
      </c>
      <c r="E105" s="156">
        <v>375000</v>
      </c>
      <c r="F105" s="156">
        <v>0</v>
      </c>
      <c r="G105" s="156">
        <f t="shared" si="101"/>
        <v>375000</v>
      </c>
      <c r="H105" s="157">
        <f t="shared" si="102"/>
        <v>2779466250</v>
      </c>
      <c r="I105" s="157">
        <f t="shared" si="103"/>
        <v>0</v>
      </c>
      <c r="J105" s="157">
        <f t="shared" si="104"/>
        <v>2779466250</v>
      </c>
      <c r="K105" s="20" t="s">
        <v>96</v>
      </c>
      <c r="L105" s="20" t="str">
        <f t="shared" si="100"/>
        <v>Vigente</v>
      </c>
      <c r="M105" s="20" t="s">
        <v>92</v>
      </c>
    </row>
    <row r="106" spans="1:13" x14ac:dyDescent="0.2">
      <c r="A106" s="20"/>
      <c r="C106" s="22"/>
      <c r="D106" s="23"/>
      <c r="E106" s="156"/>
      <c r="F106" s="156"/>
      <c r="G106" s="156"/>
      <c r="H106" s="157"/>
      <c r="I106" s="157"/>
      <c r="J106" s="157"/>
      <c r="K106" s="20"/>
    </row>
    <row r="107" spans="1:13" x14ac:dyDescent="0.2">
      <c r="A107" s="24" t="s">
        <v>94</v>
      </c>
      <c r="B107" s="63"/>
      <c r="C107" s="25"/>
      <c r="D107" s="26"/>
      <c r="E107" s="158">
        <f t="shared" ref="E107:J107" si="105">SUBTOTAL(9,E103:E106)</f>
        <v>1125000</v>
      </c>
      <c r="F107" s="158">
        <f t="shared" si="105"/>
        <v>0</v>
      </c>
      <c r="G107" s="158">
        <f t="shared" si="105"/>
        <v>1125000</v>
      </c>
      <c r="H107" s="159">
        <f t="shared" si="105"/>
        <v>8338398750</v>
      </c>
      <c r="I107" s="159">
        <f t="shared" si="105"/>
        <v>0</v>
      </c>
      <c r="J107" s="159">
        <f t="shared" si="105"/>
        <v>8338398750</v>
      </c>
      <c r="K107" s="32"/>
      <c r="L107" s="32"/>
      <c r="M107" s="32"/>
    </row>
    <row r="108" spans="1:13" x14ac:dyDescent="0.2">
      <c r="A108" s="33"/>
      <c r="C108" s="34"/>
      <c r="D108" s="34"/>
      <c r="K108" s="34"/>
      <c r="L108" s="34"/>
      <c r="M108" s="34"/>
    </row>
    <row r="109" spans="1:13" s="286" customFormat="1" x14ac:dyDescent="0.2">
      <c r="A109" s="166"/>
      <c r="B109" s="167"/>
      <c r="C109" s="166"/>
      <c r="D109" s="168"/>
      <c r="E109" s="169" t="s">
        <v>76</v>
      </c>
      <c r="F109" s="169" t="s">
        <v>76</v>
      </c>
      <c r="G109" s="169" t="s">
        <v>76</v>
      </c>
      <c r="H109" s="170" t="s">
        <v>77</v>
      </c>
      <c r="I109" s="170" t="s">
        <v>77</v>
      </c>
      <c r="J109" s="170" t="s">
        <v>77</v>
      </c>
      <c r="K109" s="172"/>
      <c r="L109" s="172" t="s">
        <v>78</v>
      </c>
      <c r="M109" s="172" t="s">
        <v>79</v>
      </c>
    </row>
    <row r="110" spans="1:13" s="286" customFormat="1" x14ac:dyDescent="0.2">
      <c r="A110" s="174" t="s">
        <v>80</v>
      </c>
      <c r="B110" s="175" t="s">
        <v>81</v>
      </c>
      <c r="C110" s="176" t="s">
        <v>82</v>
      </c>
      <c r="D110" s="177" t="s">
        <v>83</v>
      </c>
      <c r="E110" s="178" t="s">
        <v>84</v>
      </c>
      <c r="F110" s="178" t="s">
        <v>85</v>
      </c>
      <c r="G110" s="178" t="s">
        <v>86</v>
      </c>
      <c r="H110" s="179" t="s">
        <v>84</v>
      </c>
      <c r="I110" s="179" t="s">
        <v>85</v>
      </c>
      <c r="J110" s="179" t="s">
        <v>86</v>
      </c>
      <c r="K110" s="181" t="s">
        <v>87</v>
      </c>
      <c r="L110" s="181" t="s">
        <v>88</v>
      </c>
      <c r="M110" s="181" t="s">
        <v>89</v>
      </c>
    </row>
    <row r="111" spans="1:13" x14ac:dyDescent="0.2">
      <c r="A111" s="11"/>
      <c r="B111" s="61"/>
      <c r="C111" s="35"/>
      <c r="D111" s="9"/>
      <c r="E111" s="152"/>
      <c r="F111" s="152"/>
      <c r="G111" s="152"/>
      <c r="H111" s="155"/>
      <c r="I111" s="155"/>
      <c r="J111" s="155"/>
      <c r="K111" s="36"/>
      <c r="L111" s="36"/>
      <c r="M111" s="36"/>
    </row>
    <row r="112" spans="1:13" s="2" customFormat="1" x14ac:dyDescent="0.2">
      <c r="A112" s="20" t="s">
        <v>55</v>
      </c>
      <c r="B112" s="62" t="s">
        <v>4647</v>
      </c>
      <c r="C112" s="22">
        <v>5.7500000000000002E-2</v>
      </c>
      <c r="D112" s="23">
        <v>45856</v>
      </c>
      <c r="E112" s="156">
        <v>53333.410006368133</v>
      </c>
      <c r="F112" s="156">
        <v>0</v>
      </c>
      <c r="G112" s="156">
        <f t="shared" ref="G112" si="106">+E112+F112</f>
        <v>53333.410006368133</v>
      </c>
      <c r="H112" s="157">
        <f t="shared" ref="H112" si="107">+E112*$M$3</f>
        <v>395302434.96030003</v>
      </c>
      <c r="I112" s="157">
        <f t="shared" ref="I112" si="108">+F112*$M$3</f>
        <v>0</v>
      </c>
      <c r="J112" s="157">
        <f t="shared" ref="J112" si="109">H112+I112</f>
        <v>395302434.96030003</v>
      </c>
      <c r="K112" s="20" t="s">
        <v>4623</v>
      </c>
      <c r="L112" s="20" t="str">
        <f t="shared" ref="L112" si="110">IF(D112&gt;45382,"Vigente","Vencido")</f>
        <v>Vigente</v>
      </c>
      <c r="M112" s="20" t="s">
        <v>92</v>
      </c>
    </row>
    <row r="113" spans="1:13" s="2" customFormat="1" x14ac:dyDescent="0.2">
      <c r="A113" s="20" t="s">
        <v>55</v>
      </c>
      <c r="B113" s="62" t="s">
        <v>4647</v>
      </c>
      <c r="C113" s="22">
        <v>5.7500000000000002E-2</v>
      </c>
      <c r="D113" s="23">
        <v>46216</v>
      </c>
      <c r="E113" s="156">
        <v>53333.33</v>
      </c>
      <c r="F113" s="156">
        <v>0</v>
      </c>
      <c r="G113" s="156">
        <f t="shared" ref="G113:G119" si="111">+E113+F113</f>
        <v>53333.33</v>
      </c>
      <c r="H113" s="157">
        <f t="shared" ref="H113:H119" si="112">+E113*$M$3</f>
        <v>395301841.96030003</v>
      </c>
      <c r="I113" s="157">
        <f t="shared" ref="I113:I119" si="113">+F113*$M$3</f>
        <v>0</v>
      </c>
      <c r="J113" s="157">
        <f t="shared" ref="J113:J119" si="114">H113+I113</f>
        <v>395301841.96030003</v>
      </c>
      <c r="K113" s="20" t="s">
        <v>4623</v>
      </c>
      <c r="L113" s="20" t="str">
        <f t="shared" ref="L113:L119" si="115">IF(D113&gt;45382,"Vigente","Vencido")</f>
        <v>Vigente</v>
      </c>
      <c r="M113" s="20" t="s">
        <v>92</v>
      </c>
    </row>
    <row r="114" spans="1:13" s="2" customFormat="1" x14ac:dyDescent="0.2">
      <c r="A114" s="20" t="s">
        <v>55</v>
      </c>
      <c r="B114" s="62" t="s">
        <v>4647</v>
      </c>
      <c r="C114" s="22">
        <v>5.7500000000000002E-2</v>
      </c>
      <c r="D114" s="23">
        <v>46576</v>
      </c>
      <c r="E114" s="156">
        <v>53333.33</v>
      </c>
      <c r="F114" s="156">
        <v>0</v>
      </c>
      <c r="G114" s="156">
        <f t="shared" si="111"/>
        <v>53333.33</v>
      </c>
      <c r="H114" s="157">
        <f t="shared" si="112"/>
        <v>395301841.96030003</v>
      </c>
      <c r="I114" s="157">
        <f t="shared" si="113"/>
        <v>0</v>
      </c>
      <c r="J114" s="157">
        <f t="shared" si="114"/>
        <v>395301841.96030003</v>
      </c>
      <c r="K114" s="20" t="s">
        <v>4623</v>
      </c>
      <c r="L114" s="20" t="str">
        <f t="shared" si="115"/>
        <v>Vigente</v>
      </c>
      <c r="M114" s="20" t="s">
        <v>92</v>
      </c>
    </row>
    <row r="115" spans="1:13" s="2" customFormat="1" x14ac:dyDescent="0.2">
      <c r="A115" s="20" t="s">
        <v>55</v>
      </c>
      <c r="B115" s="62" t="s">
        <v>4647</v>
      </c>
      <c r="C115" s="22">
        <v>5.7500000000000002E-2</v>
      </c>
      <c r="D115" s="23">
        <v>46936</v>
      </c>
      <c r="E115" s="156">
        <v>53333.33</v>
      </c>
      <c r="F115" s="156">
        <v>0</v>
      </c>
      <c r="G115" s="156">
        <f t="shared" si="111"/>
        <v>53333.33</v>
      </c>
      <c r="H115" s="157">
        <f t="shared" si="112"/>
        <v>395301841.96030003</v>
      </c>
      <c r="I115" s="157">
        <f t="shared" si="113"/>
        <v>0</v>
      </c>
      <c r="J115" s="157">
        <f t="shared" si="114"/>
        <v>395301841.96030003</v>
      </c>
      <c r="K115" s="20" t="s">
        <v>4623</v>
      </c>
      <c r="L115" s="20" t="str">
        <f t="shared" si="115"/>
        <v>Vigente</v>
      </c>
      <c r="M115" s="20" t="s">
        <v>92</v>
      </c>
    </row>
    <row r="116" spans="1:13" s="2" customFormat="1" x14ac:dyDescent="0.2">
      <c r="A116" s="20" t="s">
        <v>55</v>
      </c>
      <c r="B116" s="62" t="s">
        <v>4648</v>
      </c>
      <c r="C116" s="22">
        <v>7.2499999999999995E-2</v>
      </c>
      <c r="D116" s="23">
        <v>45933</v>
      </c>
      <c r="E116" s="156">
        <v>74000</v>
      </c>
      <c r="F116" s="156">
        <v>0</v>
      </c>
      <c r="G116" s="156">
        <f t="shared" si="111"/>
        <v>74000</v>
      </c>
      <c r="H116" s="157">
        <f t="shared" si="112"/>
        <v>548481340</v>
      </c>
      <c r="I116" s="157">
        <f t="shared" si="113"/>
        <v>0</v>
      </c>
      <c r="J116" s="157">
        <f t="shared" si="114"/>
        <v>548481340</v>
      </c>
      <c r="K116" s="20" t="s">
        <v>4623</v>
      </c>
      <c r="L116" s="20" t="str">
        <f t="shared" si="115"/>
        <v>Vigente</v>
      </c>
      <c r="M116" s="20" t="s">
        <v>92</v>
      </c>
    </row>
    <row r="117" spans="1:13" s="2" customFormat="1" x14ac:dyDescent="0.2">
      <c r="A117" s="20" t="s">
        <v>55</v>
      </c>
      <c r="B117" s="62" t="s">
        <v>4648</v>
      </c>
      <c r="C117" s="22">
        <v>7.2499999999999995E-2</v>
      </c>
      <c r="D117" s="23">
        <v>46293</v>
      </c>
      <c r="E117" s="156">
        <v>74000</v>
      </c>
      <c r="F117" s="156">
        <v>0</v>
      </c>
      <c r="G117" s="156">
        <f t="shared" si="111"/>
        <v>74000</v>
      </c>
      <c r="H117" s="157">
        <f t="shared" si="112"/>
        <v>548481340</v>
      </c>
      <c r="I117" s="157">
        <f t="shared" si="113"/>
        <v>0</v>
      </c>
      <c r="J117" s="157">
        <f t="shared" si="114"/>
        <v>548481340</v>
      </c>
      <c r="K117" s="20" t="s">
        <v>4623</v>
      </c>
      <c r="L117" s="20" t="str">
        <f t="shared" si="115"/>
        <v>Vigente</v>
      </c>
      <c r="M117" s="20" t="s">
        <v>92</v>
      </c>
    </row>
    <row r="118" spans="1:13" s="2" customFormat="1" x14ac:dyDescent="0.2">
      <c r="A118" s="20" t="s">
        <v>55</v>
      </c>
      <c r="B118" s="62" t="s">
        <v>4648</v>
      </c>
      <c r="C118" s="22">
        <v>7.2499999999999995E-2</v>
      </c>
      <c r="D118" s="23">
        <v>46653</v>
      </c>
      <c r="E118" s="156">
        <v>74000</v>
      </c>
      <c r="F118" s="156">
        <v>0</v>
      </c>
      <c r="G118" s="156">
        <f t="shared" si="111"/>
        <v>74000</v>
      </c>
      <c r="H118" s="157">
        <f t="shared" si="112"/>
        <v>548481340</v>
      </c>
      <c r="I118" s="157">
        <f t="shared" si="113"/>
        <v>0</v>
      </c>
      <c r="J118" s="157">
        <f t="shared" si="114"/>
        <v>548481340</v>
      </c>
      <c r="K118" s="20" t="s">
        <v>4623</v>
      </c>
      <c r="L118" s="20" t="str">
        <f t="shared" si="115"/>
        <v>Vigente</v>
      </c>
      <c r="M118" s="20" t="s">
        <v>92</v>
      </c>
    </row>
    <row r="119" spans="1:13" s="2" customFormat="1" x14ac:dyDescent="0.2">
      <c r="A119" s="20" t="s">
        <v>55</v>
      </c>
      <c r="B119" s="62" t="s">
        <v>4648</v>
      </c>
      <c r="C119" s="22">
        <v>7.2499999999999995E-2</v>
      </c>
      <c r="D119" s="23">
        <v>47013</v>
      </c>
      <c r="E119" s="156">
        <v>75390</v>
      </c>
      <c r="F119" s="156">
        <v>0</v>
      </c>
      <c r="G119" s="156">
        <f t="shared" si="111"/>
        <v>75390</v>
      </c>
      <c r="H119" s="157">
        <f t="shared" si="112"/>
        <v>558783894.89999998</v>
      </c>
      <c r="I119" s="157">
        <f t="shared" si="113"/>
        <v>0</v>
      </c>
      <c r="J119" s="157">
        <f t="shared" si="114"/>
        <v>558783894.89999998</v>
      </c>
      <c r="K119" s="20" t="s">
        <v>4623</v>
      </c>
      <c r="L119" s="20" t="str">
        <f t="shared" si="115"/>
        <v>Vigente</v>
      </c>
      <c r="M119" s="20" t="s">
        <v>92</v>
      </c>
    </row>
    <row r="120" spans="1:13" s="2" customFormat="1" x14ac:dyDescent="0.2">
      <c r="A120" s="20"/>
      <c r="B120" s="62"/>
      <c r="C120" s="22"/>
      <c r="D120" s="23"/>
      <c r="E120" s="156"/>
      <c r="F120" s="156"/>
      <c r="G120" s="156"/>
      <c r="H120" s="157">
        <v>0</v>
      </c>
      <c r="I120" s="157"/>
      <c r="J120" s="157"/>
      <c r="K120" s="20"/>
      <c r="L120" s="20"/>
      <c r="M120" s="20"/>
    </row>
    <row r="121" spans="1:13" s="2" customFormat="1" ht="10.5" x14ac:dyDescent="0.15">
      <c r="A121" s="24" t="s">
        <v>95</v>
      </c>
      <c r="B121" s="63"/>
      <c r="C121" s="25"/>
      <c r="D121" s="26"/>
      <c r="E121" s="158">
        <f>SUBTOTAL(9,E112:E120)</f>
        <v>510723.40000636817</v>
      </c>
      <c r="F121" s="158">
        <f>SUM(F112:F120)</f>
        <v>0</v>
      </c>
      <c r="G121" s="158">
        <f>SUBTOTAL(9,G112:G120)</f>
        <v>510723.40000636817</v>
      </c>
      <c r="H121" s="159">
        <f>SUBTOTAL(9,H112:H120)</f>
        <v>3785435875.7412</v>
      </c>
      <c r="I121" s="159">
        <f>SUBTOTAL(9,I109:I120)</f>
        <v>0</v>
      </c>
      <c r="J121" s="159">
        <f>SUBTOTAL(9,J112:J120)</f>
        <v>3785435875.7412</v>
      </c>
      <c r="K121" s="27"/>
      <c r="L121" s="27"/>
      <c r="M121" s="27"/>
    </row>
    <row r="122" spans="1:13" x14ac:dyDescent="0.2">
      <c r="A122" s="19"/>
      <c r="B122" s="61"/>
      <c r="C122" s="1"/>
      <c r="D122" s="9"/>
      <c r="E122" s="152"/>
      <c r="F122" s="152"/>
      <c r="G122" s="152"/>
      <c r="H122" s="155"/>
      <c r="I122" s="155"/>
      <c r="J122" s="155"/>
      <c r="K122" s="20"/>
    </row>
    <row r="123" spans="1:13" s="286" customFormat="1" x14ac:dyDescent="0.2">
      <c r="A123" s="166"/>
      <c r="B123" s="167"/>
      <c r="C123" s="166"/>
      <c r="D123" s="168"/>
      <c r="E123" s="169" t="s">
        <v>76</v>
      </c>
      <c r="F123" s="169" t="s">
        <v>76</v>
      </c>
      <c r="G123" s="169" t="s">
        <v>76</v>
      </c>
      <c r="H123" s="170" t="s">
        <v>77</v>
      </c>
      <c r="I123" s="170" t="s">
        <v>77</v>
      </c>
      <c r="J123" s="170" t="s">
        <v>77</v>
      </c>
      <c r="K123" s="172"/>
      <c r="L123" s="172" t="s">
        <v>78</v>
      </c>
      <c r="M123" s="172" t="s">
        <v>79</v>
      </c>
    </row>
    <row r="124" spans="1:13" s="286" customFormat="1" x14ac:dyDescent="0.2">
      <c r="A124" s="174" t="s">
        <v>80</v>
      </c>
      <c r="B124" s="175" t="s">
        <v>81</v>
      </c>
      <c r="C124" s="176" t="s">
        <v>82</v>
      </c>
      <c r="D124" s="177" t="s">
        <v>83</v>
      </c>
      <c r="E124" s="178" t="s">
        <v>84</v>
      </c>
      <c r="F124" s="178" t="s">
        <v>85</v>
      </c>
      <c r="G124" s="178" t="s">
        <v>86</v>
      </c>
      <c r="H124" s="179" t="s">
        <v>84</v>
      </c>
      <c r="I124" s="179" t="s">
        <v>85</v>
      </c>
      <c r="J124" s="179" t="s">
        <v>86</v>
      </c>
      <c r="K124" s="181" t="s">
        <v>87</v>
      </c>
      <c r="L124" s="181" t="s">
        <v>88</v>
      </c>
      <c r="M124" s="181" t="s">
        <v>89</v>
      </c>
    </row>
    <row r="125" spans="1:13" x14ac:dyDescent="0.2">
      <c r="A125" s="11"/>
      <c r="B125" s="61"/>
      <c r="C125" s="35"/>
      <c r="D125" s="9"/>
      <c r="E125" s="152"/>
      <c r="F125" s="152"/>
      <c r="G125" s="152"/>
      <c r="H125" s="155"/>
      <c r="I125" s="155"/>
      <c r="J125" s="155"/>
      <c r="K125" s="36"/>
      <c r="L125" s="36"/>
      <c r="M125" s="36"/>
    </row>
    <row r="126" spans="1:13" s="2" customFormat="1" x14ac:dyDescent="0.2">
      <c r="A126" s="20" t="s">
        <v>4624</v>
      </c>
      <c r="B126" s="62" t="s">
        <v>4635</v>
      </c>
      <c r="C126" s="22">
        <v>7.2499999999999995E-2</v>
      </c>
      <c r="D126" s="23">
        <v>45901</v>
      </c>
      <c r="E126" s="156">
        <v>800000</v>
      </c>
      <c r="F126" s="156">
        <v>0</v>
      </c>
      <c r="G126" s="156">
        <f t="shared" ref="G126" si="116">+E126+F126</f>
        <v>800000</v>
      </c>
      <c r="H126" s="157">
        <f t="shared" ref="H126" si="117">+E126*$M$3</f>
        <v>5929528000</v>
      </c>
      <c r="I126" s="157">
        <f t="shared" ref="I126" si="118">+F126*$M$3</f>
        <v>0</v>
      </c>
      <c r="J126" s="157">
        <f t="shared" ref="J126" si="119">H126+I126</f>
        <v>5929528000</v>
      </c>
      <c r="K126" s="20" t="s">
        <v>96</v>
      </c>
      <c r="L126" s="20" t="str">
        <f t="shared" ref="L126" si="120">IF(D126&gt;45382,"Vigente","Vencido")</f>
        <v>Vigente</v>
      </c>
      <c r="M126" s="20" t="s">
        <v>92</v>
      </c>
    </row>
    <row r="127" spans="1:13" s="2" customFormat="1" x14ac:dyDescent="0.2">
      <c r="A127" s="20" t="s">
        <v>4624</v>
      </c>
      <c r="B127" s="62" t="s">
        <v>4635</v>
      </c>
      <c r="C127" s="22">
        <v>7.2499999999999995E-2</v>
      </c>
      <c r="D127" s="23">
        <v>46261</v>
      </c>
      <c r="E127" s="156">
        <v>800000</v>
      </c>
      <c r="F127" s="156">
        <v>0</v>
      </c>
      <c r="G127" s="156">
        <f t="shared" ref="G127:G134" si="121">+E127+F127</f>
        <v>800000</v>
      </c>
      <c r="H127" s="157">
        <f t="shared" ref="H127:H134" si="122">+E127*$M$3</f>
        <v>5929528000</v>
      </c>
      <c r="I127" s="157">
        <f t="shared" ref="I127:I134" si="123">+F127*$M$3</f>
        <v>0</v>
      </c>
      <c r="J127" s="157">
        <f t="shared" ref="J127:J134" si="124">H127+I127</f>
        <v>5929528000</v>
      </c>
      <c r="K127" s="20" t="s">
        <v>96</v>
      </c>
      <c r="L127" s="20" t="str">
        <f t="shared" ref="L127:L134" si="125">IF(D127&gt;45382,"Vigente","Vencido")</f>
        <v>Vigente</v>
      </c>
      <c r="M127" s="20" t="s">
        <v>92</v>
      </c>
    </row>
    <row r="128" spans="1:13" s="2" customFormat="1" x14ac:dyDescent="0.2">
      <c r="A128" s="20" t="s">
        <v>4624</v>
      </c>
      <c r="B128" s="62" t="s">
        <v>4635</v>
      </c>
      <c r="C128" s="22">
        <v>7.2499999999999995E-2</v>
      </c>
      <c r="D128" s="23">
        <v>46622</v>
      </c>
      <c r="E128" s="156">
        <v>800000</v>
      </c>
      <c r="F128" s="156">
        <v>0</v>
      </c>
      <c r="G128" s="156">
        <f t="shared" si="121"/>
        <v>800000</v>
      </c>
      <c r="H128" s="157">
        <f t="shared" si="122"/>
        <v>5929528000</v>
      </c>
      <c r="I128" s="157">
        <f t="shared" si="123"/>
        <v>0</v>
      </c>
      <c r="J128" s="157">
        <f t="shared" si="124"/>
        <v>5929528000</v>
      </c>
      <c r="K128" s="20" t="s">
        <v>96</v>
      </c>
      <c r="L128" s="20" t="str">
        <f t="shared" si="125"/>
        <v>Vigente</v>
      </c>
      <c r="M128" s="20" t="s">
        <v>92</v>
      </c>
    </row>
    <row r="129" spans="1:13" s="2" customFormat="1" x14ac:dyDescent="0.2">
      <c r="A129" s="20" t="s">
        <v>4624</v>
      </c>
      <c r="B129" s="62" t="s">
        <v>4635</v>
      </c>
      <c r="C129" s="22">
        <v>7.2499999999999995E-2</v>
      </c>
      <c r="D129" s="23">
        <v>46981</v>
      </c>
      <c r="E129" s="156">
        <v>1000000</v>
      </c>
      <c r="F129" s="156">
        <v>0</v>
      </c>
      <c r="G129" s="156">
        <f t="shared" si="121"/>
        <v>1000000</v>
      </c>
      <c r="H129" s="157">
        <f t="shared" si="122"/>
        <v>7411910000</v>
      </c>
      <c r="I129" s="157">
        <f t="shared" si="123"/>
        <v>0</v>
      </c>
      <c r="J129" s="157">
        <f t="shared" si="124"/>
        <v>7411910000</v>
      </c>
      <c r="K129" s="20" t="s">
        <v>96</v>
      </c>
      <c r="L129" s="20" t="str">
        <f t="shared" si="125"/>
        <v>Vigente</v>
      </c>
      <c r="M129" s="20" t="s">
        <v>92</v>
      </c>
    </row>
    <row r="130" spans="1:13" s="2" customFormat="1" x14ac:dyDescent="0.2">
      <c r="A130" s="20" t="s">
        <v>4624</v>
      </c>
      <c r="B130" s="62" t="s">
        <v>4635</v>
      </c>
      <c r="C130" s="22">
        <v>7.2499999999999995E-2</v>
      </c>
      <c r="D130" s="23">
        <v>47343</v>
      </c>
      <c r="E130" s="156">
        <v>1000000</v>
      </c>
      <c r="F130" s="156">
        <v>0</v>
      </c>
      <c r="G130" s="156">
        <f t="shared" si="121"/>
        <v>1000000</v>
      </c>
      <c r="H130" s="157">
        <f t="shared" si="122"/>
        <v>7411910000</v>
      </c>
      <c r="I130" s="157">
        <f t="shared" si="123"/>
        <v>0</v>
      </c>
      <c r="J130" s="157">
        <f t="shared" si="124"/>
        <v>7411910000</v>
      </c>
      <c r="K130" s="20" t="s">
        <v>96</v>
      </c>
      <c r="L130" s="20" t="str">
        <f t="shared" si="125"/>
        <v>Vigente</v>
      </c>
      <c r="M130" s="20" t="s">
        <v>92</v>
      </c>
    </row>
    <row r="131" spans="1:13" s="2" customFormat="1" x14ac:dyDescent="0.2">
      <c r="A131" s="20" t="s">
        <v>4624</v>
      </c>
      <c r="B131" s="62" t="s">
        <v>4635</v>
      </c>
      <c r="C131" s="22">
        <v>7.2499999999999995E-2</v>
      </c>
      <c r="D131" s="23">
        <v>47701</v>
      </c>
      <c r="E131" s="156">
        <v>1000000</v>
      </c>
      <c r="F131" s="156">
        <v>0</v>
      </c>
      <c r="G131" s="156">
        <f t="shared" si="121"/>
        <v>1000000</v>
      </c>
      <c r="H131" s="157">
        <f t="shared" si="122"/>
        <v>7411910000</v>
      </c>
      <c r="I131" s="157">
        <f t="shared" si="123"/>
        <v>0</v>
      </c>
      <c r="J131" s="157">
        <f t="shared" si="124"/>
        <v>7411910000</v>
      </c>
      <c r="K131" s="20" t="s">
        <v>96</v>
      </c>
      <c r="L131" s="20" t="str">
        <f t="shared" si="125"/>
        <v>Vigente</v>
      </c>
      <c r="M131" s="20" t="s">
        <v>92</v>
      </c>
    </row>
    <row r="132" spans="1:13" s="2" customFormat="1" x14ac:dyDescent="0.2">
      <c r="A132" s="20" t="s">
        <v>4624</v>
      </c>
      <c r="B132" s="62" t="s">
        <v>4635</v>
      </c>
      <c r="C132" s="22">
        <v>7.2499999999999995E-2</v>
      </c>
      <c r="D132" s="23">
        <v>48061</v>
      </c>
      <c r="E132" s="156">
        <v>1000000</v>
      </c>
      <c r="F132" s="156">
        <v>0</v>
      </c>
      <c r="G132" s="156">
        <f t="shared" si="121"/>
        <v>1000000</v>
      </c>
      <c r="H132" s="157">
        <f t="shared" si="122"/>
        <v>7411910000</v>
      </c>
      <c r="I132" s="157">
        <f t="shared" si="123"/>
        <v>0</v>
      </c>
      <c r="J132" s="157">
        <f t="shared" si="124"/>
        <v>7411910000</v>
      </c>
      <c r="K132" s="20" t="s">
        <v>96</v>
      </c>
      <c r="L132" s="20" t="str">
        <f t="shared" si="125"/>
        <v>Vigente</v>
      </c>
      <c r="M132" s="20" t="s">
        <v>92</v>
      </c>
    </row>
    <row r="133" spans="1:13" s="2" customFormat="1" x14ac:dyDescent="0.2">
      <c r="A133" s="20" t="s">
        <v>4624</v>
      </c>
      <c r="B133" s="62" t="s">
        <v>4636</v>
      </c>
      <c r="C133" s="22">
        <v>0.1</v>
      </c>
      <c r="D133" s="23">
        <v>46045</v>
      </c>
      <c r="E133" s="156">
        <v>200000</v>
      </c>
      <c r="F133" s="156">
        <v>0</v>
      </c>
      <c r="G133" s="156">
        <f t="shared" si="121"/>
        <v>200000</v>
      </c>
      <c r="H133" s="157">
        <f t="shared" si="122"/>
        <v>1482382000</v>
      </c>
      <c r="I133" s="157">
        <f t="shared" si="123"/>
        <v>0</v>
      </c>
      <c r="J133" s="157">
        <f t="shared" si="124"/>
        <v>1482382000</v>
      </c>
      <c r="K133" s="20" t="s">
        <v>96</v>
      </c>
      <c r="L133" s="20" t="str">
        <f t="shared" si="125"/>
        <v>Vigente</v>
      </c>
      <c r="M133" s="20" t="s">
        <v>92</v>
      </c>
    </row>
    <row r="134" spans="1:13" s="2" customFormat="1" x14ac:dyDescent="0.2">
      <c r="A134" s="20" t="s">
        <v>4624</v>
      </c>
      <c r="B134" s="62" t="s">
        <v>4636</v>
      </c>
      <c r="C134" s="22">
        <v>0.1</v>
      </c>
      <c r="D134" s="23">
        <v>46406</v>
      </c>
      <c r="E134" s="156">
        <v>200000</v>
      </c>
      <c r="F134" s="156">
        <v>0</v>
      </c>
      <c r="G134" s="156">
        <f t="shared" si="121"/>
        <v>200000</v>
      </c>
      <c r="H134" s="157">
        <f t="shared" si="122"/>
        <v>1482382000</v>
      </c>
      <c r="I134" s="157">
        <f t="shared" si="123"/>
        <v>0</v>
      </c>
      <c r="J134" s="157">
        <f t="shared" si="124"/>
        <v>1482382000</v>
      </c>
      <c r="K134" s="20" t="s">
        <v>96</v>
      </c>
      <c r="L134" s="20" t="str">
        <f t="shared" si="125"/>
        <v>Vigente</v>
      </c>
      <c r="M134" s="20" t="s">
        <v>92</v>
      </c>
    </row>
    <row r="135" spans="1:13" x14ac:dyDescent="0.2">
      <c r="A135" s="20"/>
      <c r="C135" s="22"/>
      <c r="D135" s="23"/>
      <c r="E135" s="156"/>
      <c r="F135" s="156"/>
      <c r="G135" s="156"/>
      <c r="H135" s="157"/>
      <c r="I135" s="157"/>
      <c r="J135" s="157"/>
      <c r="K135" s="20"/>
    </row>
    <row r="136" spans="1:13" x14ac:dyDescent="0.2">
      <c r="A136" s="24" t="s">
        <v>97</v>
      </c>
      <c r="B136" s="63"/>
      <c r="C136" s="25"/>
      <c r="D136" s="26"/>
      <c r="E136" s="158">
        <f>SUM(E126:E135)</f>
        <v>6800000</v>
      </c>
      <c r="F136" s="158">
        <f>SUM(F122:F135)</f>
        <v>0</v>
      </c>
      <c r="G136" s="158">
        <f>SUM(G126:G135)</f>
        <v>6800000</v>
      </c>
      <c r="H136" s="159">
        <f>SUBTOTAL(9,H126:H135)</f>
        <v>50400988000</v>
      </c>
      <c r="I136" s="159">
        <f>SUBTOTAL(9,I126:I135)</f>
        <v>0</v>
      </c>
      <c r="J136" s="159">
        <f>SUBTOTAL(9,J126:J135)</f>
        <v>50400988000</v>
      </c>
      <c r="K136" s="27"/>
      <c r="L136" s="27"/>
      <c r="M136" s="27"/>
    </row>
    <row r="137" spans="1:13" x14ac:dyDescent="0.2">
      <c r="A137" s="24"/>
      <c r="B137" s="63"/>
      <c r="C137" s="25"/>
      <c r="D137" s="26"/>
      <c r="E137" s="158"/>
      <c r="F137" s="158"/>
      <c r="G137" s="158"/>
      <c r="H137" s="165"/>
      <c r="I137" s="165"/>
      <c r="J137" s="165"/>
      <c r="K137" s="27"/>
      <c r="L137" s="27"/>
      <c r="M137" s="27"/>
    </row>
    <row r="138" spans="1:13" s="286" customFormat="1" ht="11.25" customHeight="1" x14ac:dyDescent="0.2">
      <c r="A138" s="166"/>
      <c r="B138" s="167"/>
      <c r="C138" s="166"/>
      <c r="D138" s="168"/>
      <c r="E138" s="169" t="s">
        <v>76</v>
      </c>
      <c r="F138" s="169" t="s">
        <v>76</v>
      </c>
      <c r="G138" s="169" t="s">
        <v>76</v>
      </c>
      <c r="H138" s="170" t="s">
        <v>77</v>
      </c>
      <c r="I138" s="170" t="s">
        <v>77</v>
      </c>
      <c r="J138" s="170" t="s">
        <v>77</v>
      </c>
      <c r="K138" s="172"/>
      <c r="L138" s="172" t="s">
        <v>78</v>
      </c>
      <c r="M138" s="172" t="s">
        <v>79</v>
      </c>
    </row>
    <row r="139" spans="1:13" s="286" customFormat="1" ht="11.25" customHeight="1" x14ac:dyDescent="0.2">
      <c r="A139" s="174" t="s">
        <v>80</v>
      </c>
      <c r="B139" s="175" t="s">
        <v>81</v>
      </c>
      <c r="C139" s="176" t="s">
        <v>82</v>
      </c>
      <c r="D139" s="177" t="s">
        <v>83</v>
      </c>
      <c r="E139" s="178" t="s">
        <v>84</v>
      </c>
      <c r="F139" s="178" t="s">
        <v>85</v>
      </c>
      <c r="G139" s="178" t="s">
        <v>86</v>
      </c>
      <c r="H139" s="179" t="s">
        <v>84</v>
      </c>
      <c r="I139" s="179" t="s">
        <v>85</v>
      </c>
      <c r="J139" s="179" t="s">
        <v>86</v>
      </c>
      <c r="K139" s="181" t="s">
        <v>87</v>
      </c>
      <c r="L139" s="181" t="s">
        <v>88</v>
      </c>
      <c r="M139" s="181" t="s">
        <v>89</v>
      </c>
    </row>
    <row r="140" spans="1:13" x14ac:dyDescent="0.2">
      <c r="A140" s="19"/>
      <c r="B140" s="61"/>
      <c r="C140" s="1"/>
      <c r="D140" s="9"/>
      <c r="E140" s="152"/>
      <c r="F140" s="152"/>
      <c r="G140" s="152"/>
      <c r="H140" s="155"/>
      <c r="I140" s="155"/>
      <c r="J140" s="155"/>
      <c r="K140" s="20"/>
    </row>
    <row r="141" spans="1:13" s="2" customFormat="1" x14ac:dyDescent="0.2">
      <c r="A141" s="20" t="s">
        <v>54</v>
      </c>
      <c r="B141" s="62" t="s">
        <v>4578</v>
      </c>
      <c r="C141" s="22">
        <v>5.5E-2</v>
      </c>
      <c r="D141" s="23">
        <v>45848</v>
      </c>
      <c r="E141" s="156">
        <v>1000000</v>
      </c>
      <c r="F141" s="156">
        <v>0</v>
      </c>
      <c r="G141" s="156">
        <f t="shared" ref="G141" si="126">+E141+F141</f>
        <v>1000000</v>
      </c>
      <c r="H141" s="157">
        <f t="shared" ref="H141" si="127">+E141*$M$3</f>
        <v>7411910000</v>
      </c>
      <c r="I141" s="157">
        <f t="shared" ref="I141" si="128">+F141*$M$3</f>
        <v>0</v>
      </c>
      <c r="J141" s="157">
        <f t="shared" ref="J141" si="129">H141+I141</f>
        <v>7411910000</v>
      </c>
      <c r="K141" s="20" t="s">
        <v>96</v>
      </c>
      <c r="L141" s="20" t="str">
        <f t="shared" ref="L141" si="130">IF(D141&gt;45382,"Vigente","Vencido")</f>
        <v>Vigente</v>
      </c>
      <c r="M141" s="20" t="s">
        <v>92</v>
      </c>
    </row>
    <row r="142" spans="1:13" x14ac:dyDescent="0.2">
      <c r="A142" s="20"/>
      <c r="C142" s="22"/>
      <c r="D142" s="23"/>
      <c r="E142" s="156"/>
      <c r="F142" s="156"/>
      <c r="G142" s="156"/>
      <c r="H142" s="157"/>
      <c r="I142" s="157"/>
      <c r="J142" s="157"/>
      <c r="K142" s="20"/>
    </row>
    <row r="143" spans="1:13" x14ac:dyDescent="0.2">
      <c r="A143" s="24" t="s">
        <v>109</v>
      </c>
      <c r="B143" s="63"/>
      <c r="C143" s="25"/>
      <c r="D143" s="26"/>
      <c r="E143" s="158">
        <f t="shared" ref="E143:J143" si="131">SUM(E141:E141)</f>
        <v>1000000</v>
      </c>
      <c r="F143" s="158">
        <f t="shared" si="131"/>
        <v>0</v>
      </c>
      <c r="G143" s="158">
        <f t="shared" si="131"/>
        <v>1000000</v>
      </c>
      <c r="H143" s="159">
        <f t="shared" si="131"/>
        <v>7411910000</v>
      </c>
      <c r="I143" s="159">
        <f t="shared" si="131"/>
        <v>0</v>
      </c>
      <c r="J143" s="159">
        <f t="shared" si="131"/>
        <v>7411910000</v>
      </c>
      <c r="K143" s="27"/>
      <c r="L143" s="27"/>
      <c r="M143" s="27"/>
    </row>
    <row r="144" spans="1:13" x14ac:dyDescent="0.2">
      <c r="A144" s="19"/>
      <c r="B144" s="61"/>
      <c r="C144" s="1"/>
      <c r="D144" s="9"/>
      <c r="E144" s="152"/>
      <c r="F144" s="152"/>
      <c r="G144" s="152"/>
      <c r="H144" s="155"/>
      <c r="I144" s="155"/>
      <c r="J144" s="155"/>
      <c r="K144" s="31"/>
      <c r="L144" s="31"/>
      <c r="M144" s="31"/>
    </row>
    <row r="145" spans="1:13" s="286" customFormat="1" ht="7.5" customHeight="1" x14ac:dyDescent="0.2">
      <c r="A145" s="166"/>
      <c r="B145" s="167"/>
      <c r="C145" s="166"/>
      <c r="D145" s="168"/>
      <c r="E145" s="169" t="s">
        <v>76</v>
      </c>
      <c r="F145" s="169" t="s">
        <v>76</v>
      </c>
      <c r="G145" s="169" t="s">
        <v>76</v>
      </c>
      <c r="H145" s="170" t="s">
        <v>77</v>
      </c>
      <c r="I145" s="170" t="s">
        <v>77</v>
      </c>
      <c r="J145" s="170" t="s">
        <v>77</v>
      </c>
      <c r="K145" s="172"/>
      <c r="L145" s="172" t="s">
        <v>78</v>
      </c>
      <c r="M145" s="172" t="s">
        <v>79</v>
      </c>
    </row>
    <row r="146" spans="1:13" s="286" customFormat="1" x14ac:dyDescent="0.2">
      <c r="A146" s="174" t="s">
        <v>80</v>
      </c>
      <c r="B146" s="175" t="s">
        <v>81</v>
      </c>
      <c r="C146" s="176" t="s">
        <v>82</v>
      </c>
      <c r="D146" s="177" t="s">
        <v>83</v>
      </c>
      <c r="E146" s="178" t="s">
        <v>84</v>
      </c>
      <c r="F146" s="178" t="s">
        <v>85</v>
      </c>
      <c r="G146" s="178" t="s">
        <v>86</v>
      </c>
      <c r="H146" s="179" t="s">
        <v>84</v>
      </c>
      <c r="I146" s="179" t="s">
        <v>85</v>
      </c>
      <c r="J146" s="179" t="s">
        <v>86</v>
      </c>
      <c r="K146" s="181" t="s">
        <v>87</v>
      </c>
      <c r="L146" s="181" t="s">
        <v>88</v>
      </c>
      <c r="M146" s="181" t="s">
        <v>89</v>
      </c>
    </row>
    <row r="147" spans="1:13" x14ac:dyDescent="0.2">
      <c r="A147" s="11"/>
      <c r="B147" s="61"/>
      <c r="C147" s="35"/>
      <c r="D147" s="9"/>
      <c r="E147" s="152"/>
      <c r="F147" s="152"/>
      <c r="G147" s="152"/>
      <c r="H147" s="155"/>
      <c r="I147" s="155"/>
      <c r="J147" s="155"/>
      <c r="K147" s="36"/>
      <c r="L147" s="36"/>
      <c r="M147" s="36"/>
    </row>
    <row r="148" spans="1:13" s="2" customFormat="1" x14ac:dyDescent="0.2">
      <c r="A148" s="20" t="s">
        <v>56</v>
      </c>
      <c r="B148" s="62">
        <v>68337</v>
      </c>
      <c r="C148" s="22">
        <v>7.7499999999999999E-2</v>
      </c>
      <c r="D148" s="23">
        <v>45788</v>
      </c>
      <c r="E148" s="156">
        <v>220000</v>
      </c>
      <c r="F148" s="156">
        <v>0</v>
      </c>
      <c r="G148" s="156">
        <f t="shared" ref="G148:G149" si="132">+E148+F148</f>
        <v>220000</v>
      </c>
      <c r="H148" s="157">
        <f t="shared" ref="H148:H149" si="133">+E148*$M$3</f>
        <v>1630620200</v>
      </c>
      <c r="I148" s="157">
        <f t="shared" ref="I148:I149" si="134">+F148*$M$3</f>
        <v>0</v>
      </c>
      <c r="J148" s="157">
        <f t="shared" ref="J148:J149" si="135">H148+I148</f>
        <v>1630620200</v>
      </c>
      <c r="K148" s="20" t="s">
        <v>4623</v>
      </c>
      <c r="L148" s="20" t="str">
        <f t="shared" ref="L148:L149" si="136">IF(D148&gt;45382,"Vigente","Vencido")</f>
        <v>Vigente</v>
      </c>
      <c r="M148" s="20" t="s">
        <v>92</v>
      </c>
    </row>
    <row r="149" spans="1:13" s="2" customFormat="1" x14ac:dyDescent="0.2">
      <c r="A149" s="20" t="s">
        <v>56</v>
      </c>
      <c r="B149" s="62">
        <v>68337</v>
      </c>
      <c r="C149" s="22">
        <v>7.7499999999999999E-2</v>
      </c>
      <c r="D149" s="23">
        <v>46152</v>
      </c>
      <c r="E149" s="156">
        <v>660000</v>
      </c>
      <c r="F149" s="156">
        <v>0</v>
      </c>
      <c r="G149" s="156">
        <f t="shared" si="132"/>
        <v>660000</v>
      </c>
      <c r="H149" s="157">
        <f t="shared" si="133"/>
        <v>4891860600</v>
      </c>
      <c r="I149" s="157">
        <f t="shared" si="134"/>
        <v>0</v>
      </c>
      <c r="J149" s="157">
        <f t="shared" si="135"/>
        <v>4891860600</v>
      </c>
      <c r="K149" s="20" t="s">
        <v>4623</v>
      </c>
      <c r="L149" s="20" t="str">
        <f t="shared" si="136"/>
        <v>Vigente</v>
      </c>
      <c r="M149" s="20" t="s">
        <v>92</v>
      </c>
    </row>
    <row r="150" spans="1:13" s="2" customFormat="1" x14ac:dyDescent="0.2">
      <c r="A150" s="20"/>
      <c r="B150" s="62"/>
      <c r="C150" s="22"/>
      <c r="D150" s="23"/>
      <c r="E150" s="156"/>
      <c r="F150" s="156"/>
      <c r="G150" s="156"/>
      <c r="H150" s="157"/>
      <c r="I150" s="157"/>
      <c r="J150" s="157"/>
      <c r="K150" s="20"/>
      <c r="L150" s="20"/>
      <c r="M150" s="20"/>
    </row>
    <row r="151" spans="1:13" x14ac:dyDescent="0.2">
      <c r="A151" s="24" t="s">
        <v>110</v>
      </c>
      <c r="B151" s="63"/>
      <c r="C151" s="25"/>
      <c r="D151" s="26"/>
      <c r="E151" s="158">
        <f t="shared" ref="E151:I151" si="137">SUM(E148)</f>
        <v>220000</v>
      </c>
      <c r="F151" s="158">
        <f>SUM(F148:F149)</f>
        <v>0</v>
      </c>
      <c r="G151" s="158">
        <f>SUM(G148:G149)</f>
        <v>880000</v>
      </c>
      <c r="H151" s="159">
        <f>SUM(H148:H149)</f>
        <v>6522480800</v>
      </c>
      <c r="I151" s="159">
        <f t="shared" si="137"/>
        <v>0</v>
      </c>
      <c r="J151" s="159">
        <f>SUM(J148:J149)</f>
        <v>6522480800</v>
      </c>
      <c r="K151" s="27"/>
      <c r="L151" s="27"/>
      <c r="M151" s="27"/>
    </row>
    <row r="152" spans="1:13" x14ac:dyDescent="0.2">
      <c r="A152" s="20"/>
      <c r="C152" s="22"/>
      <c r="D152" s="23"/>
      <c r="E152" s="156"/>
      <c r="F152" s="156"/>
      <c r="G152" s="156"/>
      <c r="H152" s="157"/>
      <c r="I152" s="157"/>
      <c r="J152" s="157"/>
      <c r="K152" s="20"/>
    </row>
    <row r="153" spans="1:13" s="34" customFormat="1" ht="13.5" customHeight="1" x14ac:dyDescent="0.2">
      <c r="A153" s="12"/>
      <c r="B153" s="59"/>
      <c r="C153" s="12"/>
      <c r="D153" s="13"/>
      <c r="E153" s="282" t="s">
        <v>76</v>
      </c>
      <c r="F153" s="282" t="s">
        <v>76</v>
      </c>
      <c r="G153" s="282" t="s">
        <v>76</v>
      </c>
      <c r="H153" s="283" t="s">
        <v>77</v>
      </c>
      <c r="I153" s="283" t="s">
        <v>77</v>
      </c>
      <c r="J153" s="283" t="s">
        <v>77</v>
      </c>
      <c r="K153" s="14"/>
      <c r="L153" s="14" t="s">
        <v>78</v>
      </c>
      <c r="M153" s="14" t="s">
        <v>79</v>
      </c>
    </row>
    <row r="154" spans="1:13" s="34" customFormat="1" x14ac:dyDescent="0.2">
      <c r="A154" s="15" t="s">
        <v>80</v>
      </c>
      <c r="B154" s="60" t="s">
        <v>81</v>
      </c>
      <c r="C154" s="16" t="s">
        <v>82</v>
      </c>
      <c r="D154" s="17" t="s">
        <v>83</v>
      </c>
      <c r="E154" s="284" t="s">
        <v>84</v>
      </c>
      <c r="F154" s="284" t="s">
        <v>85</v>
      </c>
      <c r="G154" s="284" t="s">
        <v>86</v>
      </c>
      <c r="H154" s="285" t="s">
        <v>84</v>
      </c>
      <c r="I154" s="285" t="s">
        <v>85</v>
      </c>
      <c r="J154" s="285" t="s">
        <v>86</v>
      </c>
      <c r="K154" s="18" t="s">
        <v>87</v>
      </c>
      <c r="L154" s="18" t="s">
        <v>88</v>
      </c>
      <c r="M154" s="18" t="s">
        <v>89</v>
      </c>
    </row>
    <row r="155" spans="1:13" x14ac:dyDescent="0.2">
      <c r="A155" s="19"/>
      <c r="B155" s="61"/>
      <c r="C155" s="1"/>
      <c r="D155" s="9"/>
      <c r="E155" s="152"/>
      <c r="F155" s="152"/>
      <c r="G155" s="152"/>
      <c r="H155" s="155"/>
      <c r="I155" s="155"/>
      <c r="J155" s="155"/>
      <c r="K155" s="20"/>
    </row>
    <row r="156" spans="1:13" s="2" customFormat="1" x14ac:dyDescent="0.2">
      <c r="A156" s="20" t="s">
        <v>59</v>
      </c>
      <c r="B156" s="62" t="s">
        <v>4583</v>
      </c>
      <c r="C156" s="22">
        <v>8.2500000000000004E-2</v>
      </c>
      <c r="D156" s="23">
        <v>46094</v>
      </c>
      <c r="E156" s="156">
        <v>1000000</v>
      </c>
      <c r="F156" s="156">
        <v>0</v>
      </c>
      <c r="G156" s="156">
        <f t="shared" ref="G156" si="138">+E156+F156</f>
        <v>1000000</v>
      </c>
      <c r="H156" s="157">
        <f t="shared" ref="H156" si="139">+E156*$M$3</f>
        <v>7411910000</v>
      </c>
      <c r="I156" s="157">
        <f t="shared" ref="I156" si="140">+F156*$M$3</f>
        <v>0</v>
      </c>
      <c r="J156" s="157">
        <f t="shared" ref="J156" si="141">H156+I156</f>
        <v>7411910000</v>
      </c>
      <c r="K156" s="20" t="s">
        <v>108</v>
      </c>
      <c r="L156" s="20" t="str">
        <f t="shared" ref="L156" si="142">IF(D156&gt;45382,"Vigente","Vencido")</f>
        <v>Vigente</v>
      </c>
      <c r="M156" s="20" t="s">
        <v>92</v>
      </c>
    </row>
    <row r="157" spans="1:13" x14ac:dyDescent="0.2">
      <c r="A157" s="20"/>
      <c r="C157" s="22"/>
      <c r="D157" s="23"/>
      <c r="E157" s="156"/>
      <c r="F157" s="156"/>
      <c r="G157" s="156"/>
      <c r="H157" s="157"/>
      <c r="I157" s="157"/>
      <c r="J157" s="157"/>
      <c r="K157" s="20"/>
    </row>
    <row r="158" spans="1:13" x14ac:dyDescent="0.2">
      <c r="A158" s="24" t="s">
        <v>111</v>
      </c>
      <c r="B158" s="63"/>
      <c r="C158" s="25"/>
      <c r="D158" s="26"/>
      <c r="E158" s="158">
        <f t="shared" ref="E158:J158" si="143">SUM(E156:E156)</f>
        <v>1000000</v>
      </c>
      <c r="F158" s="158">
        <f t="shared" si="143"/>
        <v>0</v>
      </c>
      <c r="G158" s="158">
        <f t="shared" si="143"/>
        <v>1000000</v>
      </c>
      <c r="H158" s="159">
        <f t="shared" si="143"/>
        <v>7411910000</v>
      </c>
      <c r="I158" s="159">
        <f t="shared" si="143"/>
        <v>0</v>
      </c>
      <c r="J158" s="160">
        <f t="shared" si="143"/>
        <v>7411910000</v>
      </c>
      <c r="K158" s="27"/>
      <c r="L158" s="27"/>
      <c r="M158" s="27"/>
    </row>
    <row r="159" spans="1:13" x14ac:dyDescent="0.2">
      <c r="A159" s="307" t="s">
        <v>104</v>
      </c>
      <c r="B159" s="308"/>
      <c r="C159" s="308"/>
      <c r="D159" s="26"/>
      <c r="E159" s="158">
        <f t="shared" ref="E159:J159" si="144">+E107+E121+E136+E143+E151+E158</f>
        <v>10655723.400006369</v>
      </c>
      <c r="F159" s="158">
        <f t="shared" si="144"/>
        <v>0</v>
      </c>
      <c r="G159" s="158">
        <f t="shared" si="144"/>
        <v>11315723.400006369</v>
      </c>
      <c r="H159" s="159">
        <f t="shared" si="144"/>
        <v>83871123425.741196</v>
      </c>
      <c r="I159" s="159">
        <f t="shared" si="144"/>
        <v>0</v>
      </c>
      <c r="J159" s="159">
        <f t="shared" si="144"/>
        <v>83871123425.741196</v>
      </c>
      <c r="K159" s="37"/>
      <c r="L159" s="37"/>
      <c r="M159" s="37"/>
    </row>
    <row r="160" spans="1:13" x14ac:dyDescent="0.2">
      <c r="A160" s="38" t="s">
        <v>112</v>
      </c>
      <c r="B160" s="64"/>
      <c r="C160" s="40"/>
      <c r="D160" s="40"/>
      <c r="E160" s="151">
        <f t="shared" ref="E160:G160" si="145">E159</f>
        <v>10655723.400006369</v>
      </c>
      <c r="F160" s="151">
        <f t="shared" si="145"/>
        <v>0</v>
      </c>
      <c r="G160" s="151">
        <f t="shared" si="145"/>
        <v>11315723.400006369</v>
      </c>
      <c r="H160" s="165">
        <f>H159</f>
        <v>83871123425.741196</v>
      </c>
      <c r="I160" s="165">
        <f>I159</f>
        <v>0</v>
      </c>
      <c r="J160" s="165">
        <f>J159</f>
        <v>83871123425.741196</v>
      </c>
      <c r="K160" s="41"/>
      <c r="L160" s="41"/>
      <c r="M160" s="41"/>
    </row>
    <row r="161" spans="1:13" x14ac:dyDescent="0.2">
      <c r="A161" s="33"/>
      <c r="D161" s="34"/>
      <c r="K161" s="34"/>
      <c r="L161" s="34"/>
      <c r="M161" s="34"/>
    </row>
    <row r="162" spans="1:13" x14ac:dyDescent="0.2">
      <c r="A162" s="307" t="s">
        <v>104</v>
      </c>
      <c r="B162" s="308"/>
      <c r="C162" s="308"/>
      <c r="D162" s="26"/>
      <c r="E162" s="158">
        <f t="shared" ref="E162:J162" si="146">+E159+E94</f>
        <v>33035104.984717831</v>
      </c>
      <c r="F162" s="158">
        <f t="shared" si="146"/>
        <v>639201.70526147622</v>
      </c>
      <c r="G162" s="158">
        <f t="shared" si="146"/>
        <v>34334306.689979307</v>
      </c>
      <c r="H162" s="159">
        <f t="shared" si="146"/>
        <v>249745085587.27997</v>
      </c>
      <c r="I162" s="159">
        <f t="shared" si="146"/>
        <v>4737705511.2445879</v>
      </c>
      <c r="J162" s="159">
        <f t="shared" si="146"/>
        <v>254482791098.52454</v>
      </c>
      <c r="K162" s="37"/>
      <c r="L162" s="37"/>
      <c r="M162" s="37"/>
    </row>
    <row r="163" spans="1:13" x14ac:dyDescent="0.2">
      <c r="A163" s="38" t="s">
        <v>61</v>
      </c>
      <c r="B163" s="64"/>
      <c r="C163" s="39"/>
      <c r="D163" s="42"/>
      <c r="E163" s="151"/>
      <c r="F163" s="151"/>
      <c r="G163" s="151"/>
      <c r="H163" s="165">
        <f>H162</f>
        <v>249745085587.27997</v>
      </c>
      <c r="I163" s="165">
        <f>I162</f>
        <v>4737705511.2445879</v>
      </c>
      <c r="J163" s="165">
        <f>J162</f>
        <v>254482791098.52454</v>
      </c>
      <c r="K163" s="41"/>
      <c r="L163" s="41"/>
      <c r="M163" s="41"/>
    </row>
  </sheetData>
  <mergeCells count="5">
    <mergeCell ref="A1:J1"/>
    <mergeCell ref="A2:J2"/>
    <mergeCell ref="A3:J3"/>
    <mergeCell ref="A159:C159"/>
    <mergeCell ref="A162:C162"/>
  </mergeCells>
  <dataValidations count="6">
    <dataValidation type="textLength" errorStyle="information" allowBlank="1" showInputMessage="1" error="XLBVal:6=2316785333_x000d__x000a_" sqref="L3 E4:F5 E109:F109 E138:F138 E145:F145 E153:F153 E100:F100 E123:F123" xr:uid="{00000000-0002-0000-0100-000001000000}">
      <formula1>0</formula1>
      <formula2>10000</formula2>
    </dataValidation>
    <dataValidation type="textLength" errorStyle="information" allowBlank="1" showInputMessage="1" error="XLBVal:6=-6400000000_x000d__x000a_" sqref="J5 K6 J4:K4 L5:M5 L109:M109 J109 J138 K139 L138:M138 L145:M145 J145 K124:K125 J153 K154 L153:M153 K152 L100:M100 K101 J100 L123:M123 J123 K110:K121 K146:K150 K103:K105 K8:K93" xr:uid="{00000000-0002-0000-0100-000002000000}">
      <formula1>0</formula1>
      <formula2>10000</formula2>
    </dataValidation>
    <dataValidation type="textLength" errorStyle="information" allowBlank="1" showInputMessage="1" error="XLBVal:6=-71.5_x000d__x000a_" sqref="H6 G106 H139 H16:H18 H146:H147 E93:G93 H154 E46:G46 H120:H121 E89:G89 H152:J152 E21:G21 I21:J21 H124:H125 I17:J17 H101 H8:H11 E121 H110:H111 G121 I150:J150 E85:G85 I46:J56 H20:H56 H58:J93" xr:uid="{00000000-0002-0000-0100-000003000000}">
      <formula1>0</formula1>
      <formula2>10000</formula2>
    </dataValidation>
    <dataValidation type="textLength" errorStyle="information" allowBlank="1" showInputMessage="1" error="XLBVal:6=374123754_x000d__x000a_" sqref="A6:D6 A139:D139 C141 B11 D11 D23 A8:C8 A9:D10 A92:A93 A154:D154 A124:D125 A152:D152 D146:D147 A16:D18 B21:B22 C20:D22 A20:A22 A156 A101:D101 B103:B104 A19:C19 D25:D73 A146:C150 D156 C11:C15 A11:A15 B68:C72 A68:A90 B74:D93 A23:C67 C103:C106 A103:A105 D103:D104 A110:D121 A141" xr:uid="{00000000-0002-0000-0100-000004000000}">
      <formula1>0</formula1>
      <formula2>10000</formula2>
    </dataValidation>
    <dataValidation type="textLength" errorStyle="information" allowBlank="1" showInputMessage="1" error="XLBVal:6=-604250000_x000d__x000a_" sqref="J6 I106 L6:M6 L110:M111 L139:M139 J139 M10:M11 J18:J20 M121 J146:J149 L154:M154 J154 M146:M147 L152:M152 M21:M22 M17:M18 J124:J125 J101 L101:M101 L124:M125 M26 L112:L121 L27:M93 L103:L105 L156 L146:L150 J8:J16 L8:L26 J22:J45 J103:J105 J110:J121 L126:L134 L141" xr:uid="{00000000-0002-0000-0100-000005000000}">
      <formula1>0</formula1>
      <formula2>10000</formula2>
    </dataValidation>
    <dataValidation type="textLength" errorStyle="information" allowBlank="1" showInputMessage="1" error="XLBVal:6=0_x000d__x000a_" sqref="G4:H5 G109:H109 G138:H138 G145:H145 G153:H153 G100:H100 G123:H123" xr:uid="{00000000-0002-0000-0100-000006000000}">
      <formula1>0</formula1>
      <formula2>10000</formula2>
    </dataValidation>
  </dataValidations>
  <printOptions horizontalCentered="1"/>
  <pageMargins left="0.31496062992125984" right="0.31496062992125984" top="0.55118110236220474" bottom="0.35433070866141736" header="0.31496062992125984" footer="0.31496062992125984"/>
  <pageSetup paperSize="9" scale="63" fitToHeight="0" orientation="landscape" r:id="rId1"/>
  <headerFooter>
    <oddHeader xml:space="preserve">&amp;R&amp;P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752DB-ACC9-48FF-BB65-2403DDE6ED29}">
  <sheetPr codeName="Hoja3"/>
  <dimension ref="A1:L1125"/>
  <sheetViews>
    <sheetView workbookViewId="0">
      <selection sqref="A1:J1"/>
    </sheetView>
  </sheetViews>
  <sheetFormatPr baseColWidth="10" defaultColWidth="11.5703125" defaultRowHeight="15" customHeight="1" x14ac:dyDescent="0.15"/>
  <cols>
    <col min="1" max="1" width="10" style="47" bestFit="1" customWidth="1"/>
    <col min="2" max="2" width="26.7109375" style="47" bestFit="1" customWidth="1"/>
    <col min="3" max="3" width="10" style="47" bestFit="1" customWidth="1"/>
    <col min="4" max="5" width="16" style="47" bestFit="1" customWidth="1"/>
    <col min="6" max="7" width="10.7109375" style="47" bestFit="1" customWidth="1"/>
    <col min="8" max="9" width="11.5703125" style="47"/>
    <col min="10" max="10" width="13.7109375" style="47" bestFit="1" customWidth="1"/>
    <col min="11" max="16384" width="11.5703125" style="47"/>
  </cols>
  <sheetData>
    <row r="1" spans="1:10" ht="15" customHeight="1" thickBot="1" x14ac:dyDescent="0.2">
      <c r="A1" s="309" t="s">
        <v>119</v>
      </c>
      <c r="B1" s="309"/>
      <c r="C1" s="309"/>
      <c r="D1" s="309"/>
      <c r="E1" s="309"/>
      <c r="F1" s="309"/>
      <c r="G1" s="309"/>
    </row>
    <row r="2" spans="1:10" ht="15" customHeight="1" thickTop="1" x14ac:dyDescent="0.15">
      <c r="A2" s="48" t="s">
        <v>120</v>
      </c>
      <c r="B2" s="48" t="s">
        <v>121</v>
      </c>
      <c r="C2" s="48" t="s">
        <v>122</v>
      </c>
      <c r="D2" s="48" t="s">
        <v>123</v>
      </c>
      <c r="E2" s="48" t="s">
        <v>124</v>
      </c>
      <c r="F2" s="48" t="s">
        <v>125</v>
      </c>
      <c r="G2" s="48" t="s">
        <v>126</v>
      </c>
      <c r="H2" s="51" t="s">
        <v>3420</v>
      </c>
      <c r="I2" s="51" t="s">
        <v>3421</v>
      </c>
      <c r="J2" s="52" t="s">
        <v>126</v>
      </c>
    </row>
    <row r="3" spans="1:10" ht="15" customHeight="1" x14ac:dyDescent="0.2">
      <c r="A3" s="49" t="s">
        <v>127</v>
      </c>
      <c r="B3" s="49" t="s">
        <v>128</v>
      </c>
      <c r="C3" s="49" t="s">
        <v>129</v>
      </c>
      <c r="D3" s="49">
        <v>666764851.77999997</v>
      </c>
      <c r="E3" s="49">
        <v>540343132.58000004</v>
      </c>
      <c r="F3" s="49" t="s">
        <v>130</v>
      </c>
      <c r="G3" s="49" t="s">
        <v>130</v>
      </c>
      <c r="H3" t="str">
        <f>SUBSTITUTE(A3,".","")</f>
        <v>1</v>
      </c>
      <c r="I3" t="str">
        <f>VLOOKUP(H3,'Plan de cuentas'!A:J,4,FALSE)</f>
        <v>Sintetica</v>
      </c>
      <c r="J3" s="53">
        <f>IF(RIGHT(G3,1)="D",+VALUE(SUBSTITUTE(G3,"D"," ")),IF(RIGHT(G3,1)="C",-VALUE(SUBSTITUTE(G3,"C"," ")),0))</f>
        <v>126421719.2</v>
      </c>
    </row>
    <row r="4" spans="1:10" ht="15" customHeight="1" x14ac:dyDescent="0.2">
      <c r="A4" s="50" t="s">
        <v>131</v>
      </c>
      <c r="B4" s="50" t="s">
        <v>132</v>
      </c>
      <c r="C4" s="50" t="s">
        <v>129</v>
      </c>
      <c r="D4" s="50">
        <v>567965775.90999997</v>
      </c>
      <c r="E4" s="50">
        <v>525801179.41000003</v>
      </c>
      <c r="F4" s="50" t="s">
        <v>133</v>
      </c>
      <c r="G4" s="50" t="s">
        <v>133</v>
      </c>
      <c r="H4" t="str">
        <f t="shared" ref="H4:H67" si="0">SUBSTITUTE(A4,".","")</f>
        <v>11</v>
      </c>
      <c r="I4" t="str">
        <f>VLOOKUP(H4,'Plan de cuentas'!A:J,4,FALSE)</f>
        <v>Sintetica</v>
      </c>
      <c r="J4" s="53">
        <f t="shared" ref="J4:J67" si="1">IF(RIGHT(G4,1)="D",+VALUE(SUBSTITUTE(G4,"D"," ")),IF(RIGHT(G4,1)="C",-VALUE(SUBSTITUTE(G4,"C"," ")),0))</f>
        <v>42164596.5</v>
      </c>
    </row>
    <row r="5" spans="1:10" ht="15" customHeight="1" x14ac:dyDescent="0.2">
      <c r="A5" s="49" t="s">
        <v>134</v>
      </c>
      <c r="B5" s="49" t="s">
        <v>135</v>
      </c>
      <c r="C5" s="49" t="s">
        <v>129</v>
      </c>
      <c r="D5" s="49">
        <v>478595828.87</v>
      </c>
      <c r="E5" s="49">
        <v>478309332.24000001</v>
      </c>
      <c r="F5" s="49" t="s">
        <v>136</v>
      </c>
      <c r="G5" s="49" t="s">
        <v>136</v>
      </c>
      <c r="H5" t="str">
        <f t="shared" si="0"/>
        <v>1101</v>
      </c>
      <c r="I5" t="str">
        <f>VLOOKUP(H5,'Plan de cuentas'!A:J,4,FALSE)</f>
        <v>Sintetica</v>
      </c>
      <c r="J5" s="53">
        <f t="shared" si="1"/>
        <v>286496.63</v>
      </c>
    </row>
    <row r="6" spans="1:10" ht="15" customHeight="1" x14ac:dyDescent="0.2">
      <c r="A6" s="50" t="s">
        <v>137</v>
      </c>
      <c r="B6" s="50" t="s">
        <v>138</v>
      </c>
      <c r="C6" s="50" t="s">
        <v>129</v>
      </c>
      <c r="D6" s="50">
        <v>138096.67000000001</v>
      </c>
      <c r="E6" s="50">
        <v>420784.05</v>
      </c>
      <c r="F6" s="50" t="s">
        <v>139</v>
      </c>
      <c r="G6" s="50" t="s">
        <v>139</v>
      </c>
      <c r="H6" t="str">
        <f t="shared" si="0"/>
        <v>110101</v>
      </c>
      <c r="I6" t="str">
        <f>VLOOKUP(H6,'Plan de cuentas'!A:J,4,FALSE)</f>
        <v>Sintetica</v>
      </c>
      <c r="J6" s="53">
        <f t="shared" si="1"/>
        <v>-282687.38</v>
      </c>
    </row>
    <row r="7" spans="1:10" ht="15" customHeight="1" x14ac:dyDescent="0.2">
      <c r="A7" s="49" t="s">
        <v>140</v>
      </c>
      <c r="B7" s="49" t="s">
        <v>141</v>
      </c>
      <c r="C7" s="49" t="s">
        <v>129</v>
      </c>
      <c r="D7" s="49">
        <v>33253.279999999999</v>
      </c>
      <c r="E7" s="49">
        <v>26380.75</v>
      </c>
      <c r="F7" s="49" t="s">
        <v>142</v>
      </c>
      <c r="G7" s="49" t="s">
        <v>142</v>
      </c>
      <c r="H7" t="str">
        <f t="shared" si="0"/>
        <v>11010101</v>
      </c>
      <c r="I7" t="str">
        <f>VLOOKUP(H7,'Plan de cuentas'!A:J,4,FALSE)</f>
        <v>Analitica</v>
      </c>
      <c r="J7" s="53">
        <f t="shared" si="1"/>
        <v>6872.53</v>
      </c>
    </row>
    <row r="8" spans="1:10" ht="15" customHeight="1" x14ac:dyDescent="0.2">
      <c r="A8" s="50" t="s">
        <v>143</v>
      </c>
      <c r="B8" s="50" t="s">
        <v>144</v>
      </c>
      <c r="C8" s="50" t="s">
        <v>129</v>
      </c>
      <c r="D8" s="50">
        <v>7520.96</v>
      </c>
      <c r="E8" s="50">
        <v>0</v>
      </c>
      <c r="F8" s="50" t="s">
        <v>145</v>
      </c>
      <c r="G8" s="50" t="s">
        <v>145</v>
      </c>
      <c r="H8" t="str">
        <f t="shared" si="0"/>
        <v>11010102</v>
      </c>
      <c r="I8" t="str">
        <f>VLOOKUP(H8,'Plan de cuentas'!A:J,4,FALSE)</f>
        <v>Analitica</v>
      </c>
      <c r="J8" s="53">
        <f t="shared" si="1"/>
        <v>7520.96</v>
      </c>
    </row>
    <row r="9" spans="1:10" ht="15" customHeight="1" x14ac:dyDescent="0.2">
      <c r="A9" s="49" t="s">
        <v>146</v>
      </c>
      <c r="B9" s="49" t="s">
        <v>147</v>
      </c>
      <c r="C9" s="49" t="s">
        <v>129</v>
      </c>
      <c r="D9" s="49">
        <v>0</v>
      </c>
      <c r="E9" s="49">
        <v>0</v>
      </c>
      <c r="F9" s="49" t="s">
        <v>129</v>
      </c>
      <c r="G9" s="49" t="s">
        <v>129</v>
      </c>
      <c r="H9" t="str">
        <f t="shared" si="0"/>
        <v>11010103</v>
      </c>
      <c r="I9" t="str">
        <f>VLOOKUP(H9,'Plan de cuentas'!A:J,4,FALSE)</f>
        <v>Analitica</v>
      </c>
      <c r="J9" s="53">
        <f t="shared" si="1"/>
        <v>0</v>
      </c>
    </row>
    <row r="10" spans="1:10" ht="15" customHeight="1" x14ac:dyDescent="0.2">
      <c r="A10" s="50" t="s">
        <v>148</v>
      </c>
      <c r="B10" s="50" t="s">
        <v>149</v>
      </c>
      <c r="C10" s="50" t="s">
        <v>129</v>
      </c>
      <c r="D10" s="50">
        <v>32246.82</v>
      </c>
      <c r="E10" s="50">
        <v>73154.320000000007</v>
      </c>
      <c r="F10" s="50" t="s">
        <v>150</v>
      </c>
      <c r="G10" s="50" t="s">
        <v>150</v>
      </c>
      <c r="H10" t="str">
        <f t="shared" si="0"/>
        <v>11010104</v>
      </c>
      <c r="I10" t="str">
        <f>VLOOKUP(H10,'Plan de cuentas'!A:J,4,FALSE)</f>
        <v>Analitica</v>
      </c>
      <c r="J10" s="53">
        <f t="shared" si="1"/>
        <v>-40907.5</v>
      </c>
    </row>
    <row r="11" spans="1:10" ht="15" customHeight="1" x14ac:dyDescent="0.2">
      <c r="A11" s="49" t="s">
        <v>151</v>
      </c>
      <c r="B11" s="49" t="s">
        <v>152</v>
      </c>
      <c r="C11" s="49" t="s">
        <v>129</v>
      </c>
      <c r="D11" s="49">
        <v>65075.61</v>
      </c>
      <c r="E11" s="49">
        <v>321248.98</v>
      </c>
      <c r="F11" s="49" t="s">
        <v>153</v>
      </c>
      <c r="G11" s="49" t="s">
        <v>153</v>
      </c>
      <c r="H11" t="str">
        <f t="shared" si="0"/>
        <v>11010105</v>
      </c>
      <c r="I11" t="str">
        <f>VLOOKUP(H11,'Plan de cuentas'!A:J,4,FALSE)</f>
        <v>Analitica</v>
      </c>
      <c r="J11" s="53">
        <f t="shared" si="1"/>
        <v>-256173.37</v>
      </c>
    </row>
    <row r="12" spans="1:10" ht="15" customHeight="1" x14ac:dyDescent="0.2">
      <c r="A12" s="50" t="s">
        <v>154</v>
      </c>
      <c r="B12" s="50" t="s">
        <v>155</v>
      </c>
      <c r="C12" s="50" t="s">
        <v>129</v>
      </c>
      <c r="D12" s="50">
        <v>20985.919999999998</v>
      </c>
      <c r="E12" s="50">
        <v>24957.08</v>
      </c>
      <c r="F12" s="50" t="s">
        <v>156</v>
      </c>
      <c r="G12" s="50" t="s">
        <v>156</v>
      </c>
      <c r="H12" t="str">
        <f t="shared" si="0"/>
        <v>110102</v>
      </c>
      <c r="I12" t="str">
        <f>VLOOKUP(H12,'Plan de cuentas'!A:J,4,FALSE)</f>
        <v>Sintetica</v>
      </c>
      <c r="J12" s="53">
        <f t="shared" si="1"/>
        <v>-3971.16</v>
      </c>
    </row>
    <row r="13" spans="1:10" ht="15" customHeight="1" x14ac:dyDescent="0.2">
      <c r="A13" s="49" t="s">
        <v>157</v>
      </c>
      <c r="B13" s="49" t="s">
        <v>158</v>
      </c>
      <c r="C13" s="49" t="s">
        <v>129</v>
      </c>
      <c r="D13" s="49">
        <v>4557.18</v>
      </c>
      <c r="E13" s="49">
        <v>4184.79</v>
      </c>
      <c r="F13" s="49" t="s">
        <v>159</v>
      </c>
      <c r="G13" s="49" t="s">
        <v>159</v>
      </c>
      <c r="H13" t="str">
        <f t="shared" si="0"/>
        <v>11010201</v>
      </c>
      <c r="I13" t="str">
        <f>VLOOKUP(H13,'Plan de cuentas'!A:J,4,FALSE)</f>
        <v>Analitica</v>
      </c>
      <c r="J13" s="53">
        <f t="shared" si="1"/>
        <v>372.39</v>
      </c>
    </row>
    <row r="14" spans="1:10" ht="15" customHeight="1" x14ac:dyDescent="0.2">
      <c r="A14" s="50" t="s">
        <v>160</v>
      </c>
      <c r="B14" s="50" t="s">
        <v>161</v>
      </c>
      <c r="C14" s="50" t="s">
        <v>129</v>
      </c>
      <c r="D14" s="50">
        <v>915</v>
      </c>
      <c r="E14" s="50">
        <v>1192.29</v>
      </c>
      <c r="F14" s="50" t="s">
        <v>162</v>
      </c>
      <c r="G14" s="50" t="s">
        <v>162</v>
      </c>
      <c r="H14" t="str">
        <f t="shared" si="0"/>
        <v>11010202</v>
      </c>
      <c r="I14" t="str">
        <f>VLOOKUP(H14,'Plan de cuentas'!A:J,4,FALSE)</f>
        <v>Analitica</v>
      </c>
      <c r="J14" s="53">
        <f t="shared" si="1"/>
        <v>-277.29000000000002</v>
      </c>
    </row>
    <row r="15" spans="1:10" ht="15" customHeight="1" x14ac:dyDescent="0.2">
      <c r="A15" s="49" t="s">
        <v>163</v>
      </c>
      <c r="B15" s="49" t="s">
        <v>164</v>
      </c>
      <c r="C15" s="49" t="s">
        <v>129</v>
      </c>
      <c r="D15" s="49">
        <v>11906.85</v>
      </c>
      <c r="E15" s="49">
        <v>13950.44</v>
      </c>
      <c r="F15" s="49" t="s">
        <v>165</v>
      </c>
      <c r="G15" s="49" t="s">
        <v>165</v>
      </c>
      <c r="H15" t="str">
        <f t="shared" si="0"/>
        <v>11010203</v>
      </c>
      <c r="I15" t="str">
        <f>VLOOKUP(H15,'Plan de cuentas'!A:J,4,FALSE)</f>
        <v>Analitica</v>
      </c>
      <c r="J15" s="53">
        <f t="shared" si="1"/>
        <v>-2043.59</v>
      </c>
    </row>
    <row r="16" spans="1:10" ht="15" customHeight="1" x14ac:dyDescent="0.2">
      <c r="A16" s="50" t="s">
        <v>166</v>
      </c>
      <c r="B16" s="50" t="s">
        <v>167</v>
      </c>
      <c r="C16" s="50" t="s">
        <v>129</v>
      </c>
      <c r="D16" s="50">
        <v>3606.89</v>
      </c>
      <c r="E16" s="50">
        <v>5629.56</v>
      </c>
      <c r="F16" s="50" t="s">
        <v>168</v>
      </c>
      <c r="G16" s="50" t="s">
        <v>168</v>
      </c>
      <c r="H16" t="str">
        <f t="shared" si="0"/>
        <v>11010204</v>
      </c>
      <c r="I16" t="str">
        <f>VLOOKUP(H16,'Plan de cuentas'!A:J,4,FALSE)</f>
        <v>Analitica</v>
      </c>
      <c r="J16" s="53">
        <f t="shared" si="1"/>
        <v>-2022.67</v>
      </c>
    </row>
    <row r="17" spans="1:10" ht="15" customHeight="1" x14ac:dyDescent="0.2">
      <c r="A17" s="49" t="s">
        <v>169</v>
      </c>
      <c r="B17" s="49" t="s">
        <v>170</v>
      </c>
      <c r="C17" s="49" t="s">
        <v>129</v>
      </c>
      <c r="D17" s="49">
        <v>478436746.27999997</v>
      </c>
      <c r="E17" s="49">
        <v>477863591.11000001</v>
      </c>
      <c r="F17" s="49" t="s">
        <v>171</v>
      </c>
      <c r="G17" s="49" t="s">
        <v>171</v>
      </c>
      <c r="H17" t="str">
        <f t="shared" si="0"/>
        <v>110103</v>
      </c>
      <c r="I17" t="str">
        <f>VLOOKUP(H17,'Plan de cuentas'!A:J,4,FALSE)</f>
        <v>Sintetica</v>
      </c>
      <c r="J17" s="53">
        <f t="shared" si="1"/>
        <v>573155.17000000004</v>
      </c>
    </row>
    <row r="18" spans="1:10" ht="15" customHeight="1" x14ac:dyDescent="0.2">
      <c r="A18" s="50" t="s">
        <v>172</v>
      </c>
      <c r="B18" s="50" t="s">
        <v>173</v>
      </c>
      <c r="C18" s="50" t="s">
        <v>129</v>
      </c>
      <c r="D18" s="50">
        <v>223292341.30000001</v>
      </c>
      <c r="E18" s="50">
        <v>223142437.53999999</v>
      </c>
      <c r="F18" s="50" t="s">
        <v>174</v>
      </c>
      <c r="G18" s="50" t="s">
        <v>174</v>
      </c>
      <c r="H18" t="str">
        <f t="shared" si="0"/>
        <v>11010301</v>
      </c>
      <c r="I18" t="str">
        <f>VLOOKUP(H18,'Plan de cuentas'!A:J,4,FALSE)</f>
        <v>Sintetica</v>
      </c>
      <c r="J18" s="53">
        <f t="shared" si="1"/>
        <v>149903.76</v>
      </c>
    </row>
    <row r="19" spans="1:10" ht="15" customHeight="1" x14ac:dyDescent="0.2">
      <c r="A19" s="49" t="s">
        <v>175</v>
      </c>
      <c r="B19" s="49" t="s">
        <v>176</v>
      </c>
      <c r="C19" s="49" t="s">
        <v>129</v>
      </c>
      <c r="D19" s="49">
        <v>34013.120000000003</v>
      </c>
      <c r="E19" s="49">
        <v>29245.03</v>
      </c>
      <c r="F19" s="49" t="s">
        <v>177</v>
      </c>
      <c r="G19" s="49" t="s">
        <v>177</v>
      </c>
      <c r="H19" t="str">
        <f t="shared" si="0"/>
        <v>1101030101</v>
      </c>
      <c r="I19" t="str">
        <f>VLOOKUP(H19,'Plan de cuentas'!A:J,4,FALSE)</f>
        <v>Analitica</v>
      </c>
      <c r="J19" s="53">
        <f t="shared" si="1"/>
        <v>4768.09</v>
      </c>
    </row>
    <row r="20" spans="1:10" ht="15" customHeight="1" x14ac:dyDescent="0.2">
      <c r="A20" s="50" t="s">
        <v>178</v>
      </c>
      <c r="B20" s="50" t="s">
        <v>179</v>
      </c>
      <c r="C20" s="50" t="s">
        <v>129</v>
      </c>
      <c r="D20" s="50">
        <v>865.02</v>
      </c>
      <c r="E20" s="50">
        <v>0</v>
      </c>
      <c r="F20" s="50" t="s">
        <v>180</v>
      </c>
      <c r="G20" s="50" t="s">
        <v>180</v>
      </c>
      <c r="H20" t="str">
        <f t="shared" si="0"/>
        <v>1101030102</v>
      </c>
      <c r="I20" t="str">
        <f>VLOOKUP(H20,'Plan de cuentas'!A:J,4,FALSE)</f>
        <v>Analitica</v>
      </c>
      <c r="J20" s="53">
        <f t="shared" si="1"/>
        <v>865.02</v>
      </c>
    </row>
    <row r="21" spans="1:10" ht="15" customHeight="1" x14ac:dyDescent="0.2">
      <c r="A21" s="49" t="s">
        <v>181</v>
      </c>
      <c r="B21" s="49" t="s">
        <v>182</v>
      </c>
      <c r="C21" s="49" t="s">
        <v>129</v>
      </c>
      <c r="D21" s="49">
        <v>1769.97</v>
      </c>
      <c r="E21" s="49">
        <v>0</v>
      </c>
      <c r="F21" s="49" t="s">
        <v>183</v>
      </c>
      <c r="G21" s="49" t="s">
        <v>183</v>
      </c>
      <c r="H21" t="str">
        <f t="shared" si="0"/>
        <v>1101030103</v>
      </c>
      <c r="I21" t="str">
        <f>VLOOKUP(H21,'Plan de cuentas'!A:J,4,FALSE)</f>
        <v>Analitica</v>
      </c>
      <c r="J21" s="53">
        <f t="shared" si="1"/>
        <v>1769.97</v>
      </c>
    </row>
    <row r="22" spans="1:10" ht="15" customHeight="1" x14ac:dyDescent="0.2">
      <c r="A22" s="50" t="s">
        <v>184</v>
      </c>
      <c r="B22" s="50" t="s">
        <v>185</v>
      </c>
      <c r="C22" s="50" t="s">
        <v>129</v>
      </c>
      <c r="D22" s="50">
        <v>220409640.75999999</v>
      </c>
      <c r="E22" s="50">
        <v>220276648.71000001</v>
      </c>
      <c r="F22" s="50" t="s">
        <v>186</v>
      </c>
      <c r="G22" s="50" t="s">
        <v>186</v>
      </c>
      <c r="H22" t="str">
        <f t="shared" si="0"/>
        <v>1101030104</v>
      </c>
      <c r="I22" t="str">
        <f>VLOOKUP(H22,'Plan de cuentas'!A:J,4,FALSE)</f>
        <v>Analitica</v>
      </c>
      <c r="J22" s="53">
        <f t="shared" si="1"/>
        <v>132992.04999999999</v>
      </c>
    </row>
    <row r="23" spans="1:10" ht="15" customHeight="1" x14ac:dyDescent="0.2">
      <c r="A23" s="49" t="s">
        <v>187</v>
      </c>
      <c r="B23" s="49" t="s">
        <v>188</v>
      </c>
      <c r="C23" s="49" t="s">
        <v>129</v>
      </c>
      <c r="D23" s="49">
        <v>2133058.0499999998</v>
      </c>
      <c r="E23" s="49">
        <v>2128802.0499999998</v>
      </c>
      <c r="F23" s="49" t="s">
        <v>189</v>
      </c>
      <c r="G23" s="49" t="s">
        <v>189</v>
      </c>
      <c r="H23" t="str">
        <f t="shared" si="0"/>
        <v>1101030105</v>
      </c>
      <c r="I23" t="str">
        <f>VLOOKUP(H23,'Plan de cuentas'!A:J,4,FALSE)</f>
        <v>Analitica</v>
      </c>
      <c r="J23" s="53">
        <f t="shared" si="1"/>
        <v>4256</v>
      </c>
    </row>
    <row r="24" spans="1:10" ht="15" customHeight="1" x14ac:dyDescent="0.2">
      <c r="A24" s="50" t="s">
        <v>190</v>
      </c>
      <c r="B24" s="50" t="s">
        <v>191</v>
      </c>
      <c r="C24" s="50" t="s">
        <v>129</v>
      </c>
      <c r="D24" s="50">
        <v>4030.09</v>
      </c>
      <c r="E24" s="50">
        <v>1440.92</v>
      </c>
      <c r="F24" s="50" t="s">
        <v>192</v>
      </c>
      <c r="G24" s="50" t="s">
        <v>192</v>
      </c>
      <c r="H24" t="str">
        <f t="shared" si="0"/>
        <v>1101030106</v>
      </c>
      <c r="I24" t="str">
        <f>VLOOKUP(H24,'Plan de cuentas'!A:J,4,FALSE)</f>
        <v>Analitica</v>
      </c>
      <c r="J24" s="53">
        <f t="shared" si="1"/>
        <v>2589.17</v>
      </c>
    </row>
    <row r="25" spans="1:10" ht="15" customHeight="1" x14ac:dyDescent="0.2">
      <c r="A25" s="49" t="s">
        <v>193</v>
      </c>
      <c r="B25" s="49" t="s">
        <v>194</v>
      </c>
      <c r="C25" s="49" t="s">
        <v>129</v>
      </c>
      <c r="D25" s="49">
        <v>687377.95</v>
      </c>
      <c r="E25" s="49">
        <v>685915.29</v>
      </c>
      <c r="F25" s="49" t="s">
        <v>195</v>
      </c>
      <c r="G25" s="49" t="s">
        <v>195</v>
      </c>
      <c r="H25" t="str">
        <f t="shared" si="0"/>
        <v>1101030107</v>
      </c>
      <c r="I25" t="str">
        <f>VLOOKUP(H25,'Plan de cuentas'!A:J,4,FALSE)</f>
        <v>Analitica</v>
      </c>
      <c r="J25" s="53">
        <f t="shared" si="1"/>
        <v>1462.66</v>
      </c>
    </row>
    <row r="26" spans="1:10" ht="15" customHeight="1" x14ac:dyDescent="0.2">
      <c r="A26" s="50" t="s">
        <v>196</v>
      </c>
      <c r="B26" s="50" t="s">
        <v>197</v>
      </c>
      <c r="C26" s="50" t="s">
        <v>129</v>
      </c>
      <c r="D26" s="50">
        <v>11319.74</v>
      </c>
      <c r="E26" s="50">
        <v>10385.540000000001</v>
      </c>
      <c r="F26" s="50" t="s">
        <v>198</v>
      </c>
      <c r="G26" s="50" t="s">
        <v>198</v>
      </c>
      <c r="H26" t="str">
        <f t="shared" si="0"/>
        <v>1101030108</v>
      </c>
      <c r="I26" t="str">
        <f>VLOOKUP(H26,'Plan de cuentas'!A:J,4,FALSE)</f>
        <v>Analitica</v>
      </c>
      <c r="J26" s="53">
        <f t="shared" si="1"/>
        <v>934.2</v>
      </c>
    </row>
    <row r="27" spans="1:10" ht="15" customHeight="1" x14ac:dyDescent="0.2">
      <c r="A27" s="49" t="s">
        <v>199</v>
      </c>
      <c r="B27" s="49" t="s">
        <v>200</v>
      </c>
      <c r="C27" s="49" t="s">
        <v>129</v>
      </c>
      <c r="D27" s="49">
        <v>10266.6</v>
      </c>
      <c r="E27" s="49">
        <v>10000</v>
      </c>
      <c r="F27" s="49" t="s">
        <v>201</v>
      </c>
      <c r="G27" s="49" t="s">
        <v>201</v>
      </c>
      <c r="H27" t="str">
        <f t="shared" si="0"/>
        <v>1101030109</v>
      </c>
      <c r="I27" t="str">
        <f>VLOOKUP(H27,'Plan de cuentas'!A:J,4,FALSE)</f>
        <v>Analitica</v>
      </c>
      <c r="J27" s="53">
        <f t="shared" si="1"/>
        <v>266.60000000000002</v>
      </c>
    </row>
    <row r="28" spans="1:10" ht="15" customHeight="1" x14ac:dyDescent="0.2">
      <c r="A28" s="50" t="s">
        <v>202</v>
      </c>
      <c r="B28" s="50" t="s">
        <v>203</v>
      </c>
      <c r="C28" s="50" t="s">
        <v>129</v>
      </c>
      <c r="D28" s="50">
        <v>0</v>
      </c>
      <c r="E28" s="50">
        <v>0</v>
      </c>
      <c r="F28" s="50" t="s">
        <v>129</v>
      </c>
      <c r="G28" s="50" t="s">
        <v>129</v>
      </c>
      <c r="H28" t="str">
        <f t="shared" si="0"/>
        <v>1101030110</v>
      </c>
      <c r="I28" t="str">
        <f>VLOOKUP(H28,'Plan de cuentas'!A:J,4,FALSE)</f>
        <v>Analitica</v>
      </c>
      <c r="J28" s="53">
        <f t="shared" si="1"/>
        <v>0</v>
      </c>
    </row>
    <row r="29" spans="1:10" ht="15" customHeight="1" x14ac:dyDescent="0.2">
      <c r="A29" s="49" t="s">
        <v>204</v>
      </c>
      <c r="B29" s="49" t="s">
        <v>205</v>
      </c>
      <c r="C29" s="49" t="s">
        <v>129</v>
      </c>
      <c r="D29" s="49">
        <v>255144404.97999999</v>
      </c>
      <c r="E29" s="49">
        <v>254721153.56999999</v>
      </c>
      <c r="F29" s="49" t="s">
        <v>206</v>
      </c>
      <c r="G29" s="49" t="s">
        <v>206</v>
      </c>
      <c r="H29" t="str">
        <f t="shared" si="0"/>
        <v>11010302</v>
      </c>
      <c r="I29" t="str">
        <f>VLOOKUP(H29,'Plan de cuentas'!A:J,4,FALSE)</f>
        <v>Sintetica</v>
      </c>
      <c r="J29" s="53">
        <f t="shared" si="1"/>
        <v>423251.41</v>
      </c>
    </row>
    <row r="30" spans="1:10" ht="15" customHeight="1" x14ac:dyDescent="0.2">
      <c r="A30" s="50" t="s">
        <v>207</v>
      </c>
      <c r="B30" s="50" t="s">
        <v>208</v>
      </c>
      <c r="C30" s="50" t="s">
        <v>129</v>
      </c>
      <c r="D30" s="50">
        <v>6425492.5599999996</v>
      </c>
      <c r="E30" s="50">
        <v>6234681.1299999999</v>
      </c>
      <c r="F30" s="50" t="s">
        <v>209</v>
      </c>
      <c r="G30" s="50" t="s">
        <v>209</v>
      </c>
      <c r="H30" t="str">
        <f t="shared" si="0"/>
        <v>1101030201</v>
      </c>
      <c r="I30" t="str">
        <f>VLOOKUP(H30,'Plan de cuentas'!A:J,4,FALSE)</f>
        <v>Analitica</v>
      </c>
      <c r="J30" s="53">
        <f t="shared" si="1"/>
        <v>190811.43</v>
      </c>
    </row>
    <row r="31" spans="1:10" ht="15" customHeight="1" x14ac:dyDescent="0.2">
      <c r="A31" s="49" t="s">
        <v>210</v>
      </c>
      <c r="B31" s="49" t="s">
        <v>211</v>
      </c>
      <c r="C31" s="49" t="s">
        <v>129</v>
      </c>
      <c r="D31" s="49">
        <v>237656981.28999999</v>
      </c>
      <c r="E31" s="49">
        <v>237441217.69999999</v>
      </c>
      <c r="F31" s="49" t="s">
        <v>212</v>
      </c>
      <c r="G31" s="49" t="s">
        <v>212</v>
      </c>
      <c r="H31" t="str">
        <f t="shared" si="0"/>
        <v>1101030202</v>
      </c>
      <c r="I31" t="str">
        <f>VLOOKUP(H31,'Plan de cuentas'!A:J,4,FALSE)</f>
        <v>Analitica</v>
      </c>
      <c r="J31" s="53">
        <f t="shared" si="1"/>
        <v>215763.59</v>
      </c>
    </row>
    <row r="32" spans="1:10" ht="15" customHeight="1" x14ac:dyDescent="0.2">
      <c r="A32" s="50" t="s">
        <v>213</v>
      </c>
      <c r="B32" s="50" t="s">
        <v>214</v>
      </c>
      <c r="C32" s="50" t="s">
        <v>129</v>
      </c>
      <c r="D32" s="50">
        <v>7256.19</v>
      </c>
      <c r="E32" s="50">
        <v>0</v>
      </c>
      <c r="F32" s="50" t="s">
        <v>215</v>
      </c>
      <c r="G32" s="50" t="s">
        <v>215</v>
      </c>
      <c r="H32" t="str">
        <f t="shared" si="0"/>
        <v>1101030203</v>
      </c>
      <c r="I32" t="str">
        <f>VLOOKUP(H32,'Plan de cuentas'!A:J,4,FALSE)</f>
        <v>Analitica</v>
      </c>
      <c r="J32" s="53">
        <f t="shared" si="1"/>
        <v>7256.19</v>
      </c>
    </row>
    <row r="33" spans="1:10" ht="15" customHeight="1" x14ac:dyDescent="0.2">
      <c r="A33" s="49" t="s">
        <v>216</v>
      </c>
      <c r="B33" s="49" t="s">
        <v>217</v>
      </c>
      <c r="C33" s="49" t="s">
        <v>129</v>
      </c>
      <c r="D33" s="49">
        <v>67391.48</v>
      </c>
      <c r="E33" s="49">
        <v>65054.7</v>
      </c>
      <c r="F33" s="49" t="s">
        <v>218</v>
      </c>
      <c r="G33" s="49" t="s">
        <v>218</v>
      </c>
      <c r="H33" t="str">
        <f t="shared" si="0"/>
        <v>1101030204</v>
      </c>
      <c r="I33" t="str">
        <f>VLOOKUP(H33,'Plan de cuentas'!A:J,4,FALSE)</f>
        <v>Analitica</v>
      </c>
      <c r="J33" s="53">
        <f t="shared" si="1"/>
        <v>2336.7800000000002</v>
      </c>
    </row>
    <row r="34" spans="1:10" ht="15" customHeight="1" x14ac:dyDescent="0.2">
      <c r="A34" s="50" t="s">
        <v>219</v>
      </c>
      <c r="B34" s="50" t="s">
        <v>220</v>
      </c>
      <c r="C34" s="50" t="s">
        <v>129</v>
      </c>
      <c r="D34" s="50">
        <v>9774.33</v>
      </c>
      <c r="E34" s="50">
        <v>9774.33</v>
      </c>
      <c r="F34" s="50" t="s">
        <v>129</v>
      </c>
      <c r="G34" s="50" t="s">
        <v>129</v>
      </c>
      <c r="H34" t="str">
        <f t="shared" si="0"/>
        <v>1101030205</v>
      </c>
      <c r="I34" t="str">
        <f>VLOOKUP(H34,'Plan de cuentas'!A:J,4,FALSE)</f>
        <v>Analitica</v>
      </c>
      <c r="J34" s="53">
        <f t="shared" si="1"/>
        <v>0</v>
      </c>
    </row>
    <row r="35" spans="1:10" ht="15" customHeight="1" x14ac:dyDescent="0.2">
      <c r="A35" s="49" t="s">
        <v>221</v>
      </c>
      <c r="B35" s="49" t="s">
        <v>222</v>
      </c>
      <c r="C35" s="49" t="s">
        <v>129</v>
      </c>
      <c r="D35" s="49">
        <v>0.59</v>
      </c>
      <c r="E35" s="49">
        <v>0</v>
      </c>
      <c r="F35" s="49" t="s">
        <v>223</v>
      </c>
      <c r="G35" s="49" t="s">
        <v>223</v>
      </c>
      <c r="H35" t="str">
        <f t="shared" si="0"/>
        <v>1101030206</v>
      </c>
      <c r="I35" t="str">
        <f>VLOOKUP(H35,'Plan de cuentas'!A:J,4,FALSE)</f>
        <v>Analitica</v>
      </c>
      <c r="J35" s="53">
        <f t="shared" si="1"/>
        <v>0.59</v>
      </c>
    </row>
    <row r="36" spans="1:10" ht="15" customHeight="1" x14ac:dyDescent="0.2">
      <c r="A36" s="50" t="s">
        <v>224</v>
      </c>
      <c r="B36" s="50" t="s">
        <v>225</v>
      </c>
      <c r="C36" s="50" t="s">
        <v>129</v>
      </c>
      <c r="D36" s="50">
        <v>37056.480000000003</v>
      </c>
      <c r="E36" s="50">
        <v>36616.449999999997</v>
      </c>
      <c r="F36" s="50" t="s">
        <v>226</v>
      </c>
      <c r="G36" s="50" t="s">
        <v>226</v>
      </c>
      <c r="H36" t="str">
        <f t="shared" si="0"/>
        <v>1101030207</v>
      </c>
      <c r="I36" t="str">
        <f>VLOOKUP(H36,'Plan de cuentas'!A:J,4,FALSE)</f>
        <v>Analitica</v>
      </c>
      <c r="J36" s="53">
        <f t="shared" si="1"/>
        <v>440.03</v>
      </c>
    </row>
    <row r="37" spans="1:10" ht="15" customHeight="1" x14ac:dyDescent="0.2">
      <c r="A37" s="49" t="s">
        <v>227</v>
      </c>
      <c r="B37" s="49" t="s">
        <v>228</v>
      </c>
      <c r="C37" s="49" t="s">
        <v>129</v>
      </c>
      <c r="D37" s="49">
        <v>2045.04</v>
      </c>
      <c r="E37" s="49">
        <v>198</v>
      </c>
      <c r="F37" s="49" t="s">
        <v>229</v>
      </c>
      <c r="G37" s="49" t="s">
        <v>229</v>
      </c>
      <c r="H37" t="str">
        <f t="shared" si="0"/>
        <v>1101030208</v>
      </c>
      <c r="I37" t="str">
        <f>VLOOKUP(H37,'Plan de cuentas'!A:J,4,FALSE)</f>
        <v>Analitica</v>
      </c>
      <c r="J37" s="53">
        <f t="shared" si="1"/>
        <v>1847.04</v>
      </c>
    </row>
    <row r="38" spans="1:10" ht="15" customHeight="1" x14ac:dyDescent="0.2">
      <c r="A38" s="50" t="s">
        <v>230</v>
      </c>
      <c r="B38" s="50" t="s">
        <v>231</v>
      </c>
      <c r="C38" s="50" t="s">
        <v>129</v>
      </c>
      <c r="D38" s="50">
        <v>8660187.0199999996</v>
      </c>
      <c r="E38" s="50">
        <v>8656158.6600000001</v>
      </c>
      <c r="F38" s="50" t="s">
        <v>232</v>
      </c>
      <c r="G38" s="50" t="s">
        <v>232</v>
      </c>
      <c r="H38" t="str">
        <f t="shared" si="0"/>
        <v>1101030209</v>
      </c>
      <c r="I38" t="str">
        <f>VLOOKUP(H38,'Plan de cuentas'!A:J,4,FALSE)</f>
        <v>Analitica</v>
      </c>
      <c r="J38" s="53">
        <f t="shared" si="1"/>
        <v>4028.36</v>
      </c>
    </row>
    <row r="39" spans="1:10" ht="15" customHeight="1" x14ac:dyDescent="0.2">
      <c r="A39" s="49" t="s">
        <v>233</v>
      </c>
      <c r="B39" s="49" t="s">
        <v>234</v>
      </c>
      <c r="C39" s="49" t="s">
        <v>129</v>
      </c>
      <c r="D39" s="49">
        <v>0</v>
      </c>
      <c r="E39" s="49">
        <v>0</v>
      </c>
      <c r="F39" s="49" t="s">
        <v>129</v>
      </c>
      <c r="G39" s="49" t="s">
        <v>129</v>
      </c>
      <c r="H39" t="str">
        <f t="shared" si="0"/>
        <v>1101030210</v>
      </c>
      <c r="I39" t="str">
        <f>VLOOKUP(H39,'Plan de cuentas'!A:J,4,FALSE)</f>
        <v>Analitica</v>
      </c>
      <c r="J39" s="53">
        <f t="shared" si="1"/>
        <v>0</v>
      </c>
    </row>
    <row r="40" spans="1:10" ht="15" customHeight="1" x14ac:dyDescent="0.2">
      <c r="A40" s="50" t="s">
        <v>235</v>
      </c>
      <c r="B40" s="50" t="s">
        <v>236</v>
      </c>
      <c r="C40" s="50" t="s">
        <v>129</v>
      </c>
      <c r="D40" s="50">
        <v>1741000</v>
      </c>
      <c r="E40" s="50">
        <v>1740241.21</v>
      </c>
      <c r="F40" s="50" t="s">
        <v>237</v>
      </c>
      <c r="G40" s="50" t="s">
        <v>237</v>
      </c>
      <c r="H40" t="str">
        <f t="shared" si="0"/>
        <v>1101030211</v>
      </c>
      <c r="I40" t="str">
        <f>VLOOKUP(H40,'Plan de cuentas'!A:J,4,FALSE)</f>
        <v>Analitica</v>
      </c>
      <c r="J40" s="53">
        <f t="shared" si="1"/>
        <v>758.79</v>
      </c>
    </row>
    <row r="41" spans="1:10" ht="15" customHeight="1" x14ac:dyDescent="0.2">
      <c r="A41" s="49" t="s">
        <v>238</v>
      </c>
      <c r="B41" s="49" t="s">
        <v>239</v>
      </c>
      <c r="C41" s="49" t="s">
        <v>129</v>
      </c>
      <c r="D41" s="49">
        <v>537220</v>
      </c>
      <c r="E41" s="49">
        <v>537211.39</v>
      </c>
      <c r="F41" s="49" t="s">
        <v>240</v>
      </c>
      <c r="G41" s="49" t="s">
        <v>240</v>
      </c>
      <c r="H41" t="str">
        <f t="shared" si="0"/>
        <v>1101030212</v>
      </c>
      <c r="I41" t="e">
        <f>VLOOKUP(H41,'Plan de cuentas'!A:J,4,FALSE)</f>
        <v>#N/A</v>
      </c>
      <c r="J41" s="53">
        <f t="shared" si="1"/>
        <v>8.61</v>
      </c>
    </row>
    <row r="42" spans="1:10" ht="15" customHeight="1" x14ac:dyDescent="0.2">
      <c r="A42" s="50" t="s">
        <v>241</v>
      </c>
      <c r="B42" s="50" t="s">
        <v>242</v>
      </c>
      <c r="C42" s="50" t="s">
        <v>129</v>
      </c>
      <c r="D42" s="50">
        <v>0</v>
      </c>
      <c r="E42" s="50">
        <v>0</v>
      </c>
      <c r="F42" s="50" t="s">
        <v>129</v>
      </c>
      <c r="G42" s="50" t="s">
        <v>129</v>
      </c>
      <c r="H42" t="str">
        <f t="shared" si="0"/>
        <v>1102</v>
      </c>
      <c r="I42" t="str">
        <f>VLOOKUP(H42,'Plan de cuentas'!A:J,4,FALSE)</f>
        <v>Sintetica</v>
      </c>
      <c r="J42" s="53">
        <f t="shared" si="1"/>
        <v>0</v>
      </c>
    </row>
    <row r="43" spans="1:10" ht="15" customHeight="1" x14ac:dyDescent="0.2">
      <c r="A43" s="49" t="s">
        <v>243</v>
      </c>
      <c r="B43" s="49" t="s">
        <v>244</v>
      </c>
      <c r="C43" s="49" t="s">
        <v>129</v>
      </c>
      <c r="D43" s="49">
        <v>0</v>
      </c>
      <c r="E43" s="49">
        <v>0</v>
      </c>
      <c r="F43" s="49" t="s">
        <v>129</v>
      </c>
      <c r="G43" s="49" t="s">
        <v>129</v>
      </c>
      <c r="H43" t="str">
        <f t="shared" si="0"/>
        <v>110201</v>
      </c>
      <c r="I43" t="str">
        <f>VLOOKUP(H43,'Plan de cuentas'!A:J,4,FALSE)</f>
        <v>Sintetica</v>
      </c>
      <c r="J43" s="53">
        <f t="shared" si="1"/>
        <v>0</v>
      </c>
    </row>
    <row r="44" spans="1:10" ht="15" customHeight="1" x14ac:dyDescent="0.2">
      <c r="A44" s="50" t="s">
        <v>245</v>
      </c>
      <c r="B44" s="50" t="s">
        <v>246</v>
      </c>
      <c r="C44" s="50" t="s">
        <v>129</v>
      </c>
      <c r="D44" s="50">
        <v>0</v>
      </c>
      <c r="E44" s="50">
        <v>0</v>
      </c>
      <c r="F44" s="50" t="s">
        <v>129</v>
      </c>
      <c r="G44" s="50" t="s">
        <v>129</v>
      </c>
      <c r="H44" t="str">
        <f t="shared" si="0"/>
        <v>11020101</v>
      </c>
      <c r="I44" t="str">
        <f>VLOOKUP(H44,'Plan de cuentas'!A:J,4,FALSE)</f>
        <v>Analitica</v>
      </c>
      <c r="J44" s="53">
        <f t="shared" si="1"/>
        <v>0</v>
      </c>
    </row>
    <row r="45" spans="1:10" ht="15" customHeight="1" x14ac:dyDescent="0.2">
      <c r="A45" s="49" t="s">
        <v>247</v>
      </c>
      <c r="B45" s="49" t="s">
        <v>248</v>
      </c>
      <c r="C45" s="49" t="s">
        <v>129</v>
      </c>
      <c r="D45" s="49">
        <v>0</v>
      </c>
      <c r="E45" s="49">
        <v>0</v>
      </c>
      <c r="F45" s="49" t="s">
        <v>129</v>
      </c>
      <c r="G45" s="49" t="s">
        <v>129</v>
      </c>
      <c r="H45" t="str">
        <f t="shared" si="0"/>
        <v>11020102</v>
      </c>
      <c r="I45" t="str">
        <f>VLOOKUP(H45,'Plan de cuentas'!A:J,4,FALSE)</f>
        <v>Analitica</v>
      </c>
      <c r="J45" s="53">
        <f t="shared" si="1"/>
        <v>0</v>
      </c>
    </row>
    <row r="46" spans="1:10" ht="15" customHeight="1" x14ac:dyDescent="0.2">
      <c r="A46" s="50" t="s">
        <v>249</v>
      </c>
      <c r="B46" s="50" t="s">
        <v>250</v>
      </c>
      <c r="C46" s="50" t="s">
        <v>129</v>
      </c>
      <c r="D46" s="50">
        <v>29161323.190000001</v>
      </c>
      <c r="E46" s="50">
        <v>6351256.8700000001</v>
      </c>
      <c r="F46" s="50" t="s">
        <v>251</v>
      </c>
      <c r="G46" s="50" t="s">
        <v>251</v>
      </c>
      <c r="H46" t="str">
        <f t="shared" si="0"/>
        <v>1103</v>
      </c>
      <c r="I46" t="str">
        <f>VLOOKUP(H46,'Plan de cuentas'!A:J,4,FALSE)</f>
        <v>Sintetica</v>
      </c>
      <c r="J46" s="53">
        <f t="shared" si="1"/>
        <v>22810066.32</v>
      </c>
    </row>
    <row r="47" spans="1:10" ht="15" customHeight="1" x14ac:dyDescent="0.2">
      <c r="A47" s="49" t="s">
        <v>252</v>
      </c>
      <c r="B47" s="49" t="s">
        <v>253</v>
      </c>
      <c r="C47" s="49" t="s">
        <v>129</v>
      </c>
      <c r="D47" s="49">
        <v>18798244.039999999</v>
      </c>
      <c r="E47" s="49">
        <v>3318123.34</v>
      </c>
      <c r="F47" s="49" t="s">
        <v>254</v>
      </c>
      <c r="G47" s="49" t="s">
        <v>254</v>
      </c>
      <c r="H47" t="str">
        <f t="shared" si="0"/>
        <v>110301</v>
      </c>
      <c r="I47" t="str">
        <f>VLOOKUP(H47,'Plan de cuentas'!A:J,4,FALSE)</f>
        <v>Sintetica</v>
      </c>
      <c r="J47" s="53">
        <f t="shared" si="1"/>
        <v>15480120.699999999</v>
      </c>
    </row>
    <row r="48" spans="1:10" ht="15" customHeight="1" x14ac:dyDescent="0.2">
      <c r="A48" s="50" t="s">
        <v>255</v>
      </c>
      <c r="B48" s="50" t="s">
        <v>256</v>
      </c>
      <c r="C48" s="50" t="s">
        <v>129</v>
      </c>
      <c r="D48" s="50">
        <v>2026855.93</v>
      </c>
      <c r="E48" s="50">
        <v>442584.97</v>
      </c>
      <c r="F48" s="50" t="s">
        <v>257</v>
      </c>
      <c r="G48" s="50" t="s">
        <v>257</v>
      </c>
      <c r="H48" t="str">
        <f t="shared" si="0"/>
        <v>11030101</v>
      </c>
      <c r="I48" t="str">
        <f>VLOOKUP(H48,'Plan de cuentas'!A:J,4,FALSE)</f>
        <v>Sintetica</v>
      </c>
      <c r="J48" s="53">
        <f t="shared" si="1"/>
        <v>1584270.96</v>
      </c>
    </row>
    <row r="49" spans="1:10" ht="15" customHeight="1" x14ac:dyDescent="0.2">
      <c r="A49" s="49" t="s">
        <v>258</v>
      </c>
      <c r="B49" s="49" t="s">
        <v>259</v>
      </c>
      <c r="C49" s="49" t="s">
        <v>129</v>
      </c>
      <c r="D49" s="49">
        <v>1587650.15</v>
      </c>
      <c r="E49" s="49">
        <v>3379.18</v>
      </c>
      <c r="F49" s="49" t="s">
        <v>260</v>
      </c>
      <c r="G49" s="49" t="s">
        <v>260</v>
      </c>
      <c r="H49" t="str">
        <f t="shared" si="0"/>
        <v>1103010101</v>
      </c>
      <c r="I49" t="str">
        <f>VLOOKUP(H49,'Plan de cuentas'!A:J,4,FALSE)</f>
        <v>Analitica</v>
      </c>
      <c r="J49" s="53">
        <f t="shared" si="1"/>
        <v>1584270.97</v>
      </c>
    </row>
    <row r="50" spans="1:10" ht="15" customHeight="1" x14ac:dyDescent="0.2">
      <c r="A50" s="50" t="s">
        <v>261</v>
      </c>
      <c r="B50" s="50" t="s">
        <v>262</v>
      </c>
      <c r="C50" s="50" t="s">
        <v>129</v>
      </c>
      <c r="D50" s="50">
        <v>0</v>
      </c>
      <c r="E50" s="50">
        <v>0</v>
      </c>
      <c r="F50" s="50" t="s">
        <v>129</v>
      </c>
      <c r="G50" s="50" t="s">
        <v>129</v>
      </c>
      <c r="H50" t="str">
        <f t="shared" si="0"/>
        <v>1103010102</v>
      </c>
      <c r="I50" t="str">
        <f>VLOOKUP(H50,'Plan de cuentas'!A:J,4,FALSE)</f>
        <v>Analitica</v>
      </c>
      <c r="J50" s="53">
        <f t="shared" si="1"/>
        <v>0</v>
      </c>
    </row>
    <row r="51" spans="1:10" ht="15" customHeight="1" x14ac:dyDescent="0.2">
      <c r="A51" s="49" t="s">
        <v>263</v>
      </c>
      <c r="B51" s="49" t="s">
        <v>264</v>
      </c>
      <c r="C51" s="49" t="s">
        <v>129</v>
      </c>
      <c r="D51" s="49">
        <v>7264.24</v>
      </c>
      <c r="E51" s="49">
        <v>0</v>
      </c>
      <c r="F51" s="49" t="s">
        <v>265</v>
      </c>
      <c r="G51" s="49" t="s">
        <v>265</v>
      </c>
      <c r="H51" t="str">
        <f t="shared" si="0"/>
        <v>1103010103</v>
      </c>
      <c r="I51" t="str">
        <f>VLOOKUP(H51,'Plan de cuentas'!A:J,4,FALSE)</f>
        <v>Analitica</v>
      </c>
      <c r="J51" s="53">
        <f t="shared" si="1"/>
        <v>7264.24</v>
      </c>
    </row>
    <row r="52" spans="1:10" ht="15" customHeight="1" x14ac:dyDescent="0.2">
      <c r="A52" s="50" t="s">
        <v>266</v>
      </c>
      <c r="B52" s="50" t="s">
        <v>267</v>
      </c>
      <c r="C52" s="50" t="s">
        <v>129</v>
      </c>
      <c r="D52" s="50">
        <v>0</v>
      </c>
      <c r="E52" s="50">
        <v>7264.24</v>
      </c>
      <c r="F52" s="50" t="s">
        <v>268</v>
      </c>
      <c r="G52" s="50" t="s">
        <v>268</v>
      </c>
      <c r="H52" t="str">
        <f t="shared" si="0"/>
        <v>1103010104</v>
      </c>
      <c r="I52" t="str">
        <f>VLOOKUP(H52,'Plan de cuentas'!A:J,4,FALSE)</f>
        <v>Analitica</v>
      </c>
      <c r="J52" s="53">
        <f t="shared" si="1"/>
        <v>-7264.24</v>
      </c>
    </row>
    <row r="53" spans="1:10" ht="15" customHeight="1" x14ac:dyDescent="0.2">
      <c r="A53" s="49" t="s">
        <v>269</v>
      </c>
      <c r="B53" s="49" t="s">
        <v>270</v>
      </c>
      <c r="C53" s="49" t="s">
        <v>129</v>
      </c>
      <c r="D53" s="49">
        <v>0</v>
      </c>
      <c r="E53" s="49">
        <v>0</v>
      </c>
      <c r="F53" s="49" t="s">
        <v>129</v>
      </c>
      <c r="G53" s="49" t="s">
        <v>129</v>
      </c>
      <c r="H53" t="str">
        <f t="shared" si="0"/>
        <v>1103010105</v>
      </c>
      <c r="I53" t="str">
        <f>VLOOKUP(H53,'Plan de cuentas'!A:J,4,FALSE)</f>
        <v>Analitica</v>
      </c>
      <c r="J53" s="53">
        <f t="shared" si="1"/>
        <v>0</v>
      </c>
    </row>
    <row r="54" spans="1:10" ht="15" customHeight="1" x14ac:dyDescent="0.2">
      <c r="A54" s="50" t="s">
        <v>271</v>
      </c>
      <c r="B54" s="50" t="s">
        <v>272</v>
      </c>
      <c r="C54" s="50" t="s">
        <v>129</v>
      </c>
      <c r="D54" s="50">
        <v>431941.54</v>
      </c>
      <c r="E54" s="50">
        <v>431941.55</v>
      </c>
      <c r="F54" s="50" t="s">
        <v>273</v>
      </c>
      <c r="G54" s="50" t="s">
        <v>273</v>
      </c>
      <c r="H54" t="str">
        <f t="shared" si="0"/>
        <v>1103010107</v>
      </c>
      <c r="I54" t="str">
        <f>VLOOKUP(H54,'Plan de cuentas'!A:J,4,FALSE)</f>
        <v>Analitica</v>
      </c>
      <c r="J54" s="53">
        <f t="shared" si="1"/>
        <v>-0.01</v>
      </c>
    </row>
    <row r="55" spans="1:10" ht="15" customHeight="1" x14ac:dyDescent="0.2">
      <c r="A55" s="49" t="s">
        <v>274</v>
      </c>
      <c r="B55" s="49" t="s">
        <v>275</v>
      </c>
      <c r="C55" s="49" t="s">
        <v>129</v>
      </c>
      <c r="D55" s="49">
        <v>1185726.29</v>
      </c>
      <c r="E55" s="49">
        <v>1361924.21</v>
      </c>
      <c r="F55" s="49" t="s">
        <v>276</v>
      </c>
      <c r="G55" s="49" t="s">
        <v>276</v>
      </c>
      <c r="H55" t="str">
        <f t="shared" si="0"/>
        <v>11030102</v>
      </c>
      <c r="I55" t="str">
        <f>VLOOKUP(H55,'Plan de cuentas'!A:J,4,FALSE)</f>
        <v>Sintetica</v>
      </c>
      <c r="J55" s="53">
        <f t="shared" si="1"/>
        <v>-176197.92</v>
      </c>
    </row>
    <row r="56" spans="1:10" ht="15" customHeight="1" x14ac:dyDescent="0.2">
      <c r="A56" s="50" t="s">
        <v>277</v>
      </c>
      <c r="B56" s="50" t="s">
        <v>278</v>
      </c>
      <c r="C56" s="50" t="s">
        <v>129</v>
      </c>
      <c r="D56" s="50">
        <v>1144837.83</v>
      </c>
      <c r="E56" s="50">
        <v>1337039.48</v>
      </c>
      <c r="F56" s="50" t="s">
        <v>279</v>
      </c>
      <c r="G56" s="50" t="s">
        <v>279</v>
      </c>
      <c r="H56" t="str">
        <f t="shared" si="0"/>
        <v>1103010201</v>
      </c>
      <c r="I56" t="str">
        <f>VLOOKUP(H56,'Plan de cuentas'!A:J,4,FALSE)</f>
        <v>Analitica</v>
      </c>
      <c r="J56" s="53">
        <f t="shared" si="1"/>
        <v>-192201.65</v>
      </c>
    </row>
    <row r="57" spans="1:10" ht="15" customHeight="1" x14ac:dyDescent="0.2">
      <c r="A57" s="49" t="s">
        <v>280</v>
      </c>
      <c r="B57" s="49" t="s">
        <v>281</v>
      </c>
      <c r="C57" s="49" t="s">
        <v>129</v>
      </c>
      <c r="D57" s="49">
        <v>0</v>
      </c>
      <c r="E57" s="49">
        <v>21348.07</v>
      </c>
      <c r="F57" s="49" t="s">
        <v>282</v>
      </c>
      <c r="G57" s="49" t="s">
        <v>282</v>
      </c>
      <c r="H57" t="str">
        <f t="shared" si="0"/>
        <v>1103010202</v>
      </c>
      <c r="I57" t="str">
        <f>VLOOKUP(H57,'Plan de cuentas'!A:J,4,FALSE)</f>
        <v>Analitica</v>
      </c>
      <c r="J57" s="53">
        <f t="shared" si="1"/>
        <v>-21348.07</v>
      </c>
    </row>
    <row r="58" spans="1:10" ht="15" customHeight="1" x14ac:dyDescent="0.2">
      <c r="A58" s="50" t="s">
        <v>283</v>
      </c>
      <c r="B58" s="50" t="s">
        <v>284</v>
      </c>
      <c r="C58" s="50" t="s">
        <v>129</v>
      </c>
      <c r="D58" s="50">
        <v>21348.07</v>
      </c>
      <c r="E58" s="50">
        <v>0</v>
      </c>
      <c r="F58" s="50" t="s">
        <v>285</v>
      </c>
      <c r="G58" s="50" t="s">
        <v>285</v>
      </c>
      <c r="H58" t="str">
        <f t="shared" si="0"/>
        <v>1103010203</v>
      </c>
      <c r="I58" t="str">
        <f>VLOOKUP(H58,'Plan de cuentas'!A:J,4,FALSE)</f>
        <v>Analitica</v>
      </c>
      <c r="J58" s="53">
        <f t="shared" si="1"/>
        <v>21348.07</v>
      </c>
    </row>
    <row r="59" spans="1:10" ht="15" customHeight="1" x14ac:dyDescent="0.2">
      <c r="A59" s="49" t="s">
        <v>286</v>
      </c>
      <c r="B59" s="49" t="s">
        <v>287</v>
      </c>
      <c r="C59" s="49" t="s">
        <v>129</v>
      </c>
      <c r="D59" s="49">
        <v>19540.39</v>
      </c>
      <c r="E59" s="49">
        <v>3536.66</v>
      </c>
      <c r="F59" s="49" t="s">
        <v>288</v>
      </c>
      <c r="G59" s="49" t="s">
        <v>288</v>
      </c>
      <c r="H59" t="str">
        <f t="shared" si="0"/>
        <v>1103010204</v>
      </c>
      <c r="I59" t="str">
        <f>VLOOKUP(H59,'Plan de cuentas'!A:J,4,FALSE)</f>
        <v>Analitica</v>
      </c>
      <c r="J59" s="53">
        <f t="shared" si="1"/>
        <v>16003.73</v>
      </c>
    </row>
    <row r="60" spans="1:10" ht="15" customHeight="1" x14ac:dyDescent="0.2">
      <c r="A60" s="50" t="s">
        <v>289</v>
      </c>
      <c r="B60" s="50" t="s">
        <v>290</v>
      </c>
      <c r="C60" s="50" t="s">
        <v>129</v>
      </c>
      <c r="D60" s="50">
        <v>15585661.82</v>
      </c>
      <c r="E60" s="50">
        <v>1513614.16</v>
      </c>
      <c r="F60" s="50" t="s">
        <v>291</v>
      </c>
      <c r="G60" s="50" t="s">
        <v>291</v>
      </c>
      <c r="H60" t="str">
        <f t="shared" si="0"/>
        <v>11030103</v>
      </c>
      <c r="I60" t="str">
        <f>VLOOKUP(H60,'Plan de cuentas'!A:J,4,FALSE)</f>
        <v>Sintetica</v>
      </c>
      <c r="J60" s="53">
        <f t="shared" si="1"/>
        <v>14072047.66</v>
      </c>
    </row>
    <row r="61" spans="1:10" ht="15" customHeight="1" x14ac:dyDescent="0.2">
      <c r="A61" s="49" t="s">
        <v>292</v>
      </c>
      <c r="B61" s="49" t="s">
        <v>293</v>
      </c>
      <c r="C61" s="49" t="s">
        <v>129</v>
      </c>
      <c r="D61" s="49">
        <v>15585661.82</v>
      </c>
      <c r="E61" s="49">
        <v>1513614.16</v>
      </c>
      <c r="F61" s="49" t="s">
        <v>291</v>
      </c>
      <c r="G61" s="49" t="s">
        <v>291</v>
      </c>
      <c r="H61" t="str">
        <f t="shared" si="0"/>
        <v>1103010301</v>
      </c>
      <c r="I61" t="str">
        <f>VLOOKUP(H61,'Plan de cuentas'!A:J,4,FALSE)</f>
        <v>Analitica</v>
      </c>
      <c r="J61" s="53">
        <f t="shared" si="1"/>
        <v>14072047.66</v>
      </c>
    </row>
    <row r="62" spans="1:10" ht="15" customHeight="1" x14ac:dyDescent="0.2">
      <c r="A62" s="50" t="s">
        <v>294</v>
      </c>
      <c r="B62" s="50" t="s">
        <v>295</v>
      </c>
      <c r="C62" s="50" t="s">
        <v>129</v>
      </c>
      <c r="D62" s="50">
        <v>0</v>
      </c>
      <c r="E62" s="50">
        <v>0</v>
      </c>
      <c r="F62" s="50" t="s">
        <v>129</v>
      </c>
      <c r="G62" s="50" t="s">
        <v>129</v>
      </c>
      <c r="H62" t="str">
        <f t="shared" si="0"/>
        <v>110302</v>
      </c>
      <c r="I62" t="str">
        <f>VLOOKUP(H62,'Plan de cuentas'!A:J,4,FALSE)</f>
        <v>Sintetica</v>
      </c>
      <c r="J62" s="53">
        <f t="shared" si="1"/>
        <v>0</v>
      </c>
    </row>
    <row r="63" spans="1:10" ht="15" customHeight="1" x14ac:dyDescent="0.2">
      <c r="A63" s="49" t="s">
        <v>296</v>
      </c>
      <c r="B63" s="49" t="s">
        <v>297</v>
      </c>
      <c r="C63" s="49" t="s">
        <v>129</v>
      </c>
      <c r="D63" s="49">
        <v>0</v>
      </c>
      <c r="E63" s="49">
        <v>0</v>
      </c>
      <c r="F63" s="49" t="s">
        <v>129</v>
      </c>
      <c r="G63" s="49" t="s">
        <v>129</v>
      </c>
      <c r="H63" t="str">
        <f t="shared" si="0"/>
        <v>11030201</v>
      </c>
      <c r="I63" t="str">
        <f>VLOOKUP(H63,'Plan de cuentas'!A:J,4,FALSE)</f>
        <v>Analitica</v>
      </c>
      <c r="J63" s="53">
        <f t="shared" si="1"/>
        <v>0</v>
      </c>
    </row>
    <row r="64" spans="1:10" ht="15" customHeight="1" x14ac:dyDescent="0.2">
      <c r="A64" s="50" t="s">
        <v>298</v>
      </c>
      <c r="B64" s="50" t="s">
        <v>299</v>
      </c>
      <c r="C64" s="50" t="s">
        <v>129</v>
      </c>
      <c r="D64" s="50">
        <v>1037080.74</v>
      </c>
      <c r="E64" s="50">
        <v>36287.54</v>
      </c>
      <c r="F64" s="50" t="s">
        <v>300</v>
      </c>
      <c r="G64" s="50" t="s">
        <v>300</v>
      </c>
      <c r="H64" t="str">
        <f t="shared" si="0"/>
        <v>110303</v>
      </c>
      <c r="I64" t="str">
        <f>VLOOKUP(H64,'Plan de cuentas'!A:J,4,FALSE)</f>
        <v>Sintetica</v>
      </c>
      <c r="J64" s="53">
        <f t="shared" si="1"/>
        <v>1000793.2</v>
      </c>
    </row>
    <row r="65" spans="1:10" ht="15" customHeight="1" x14ac:dyDescent="0.2">
      <c r="A65" s="49" t="s">
        <v>301</v>
      </c>
      <c r="B65" s="49" t="s">
        <v>302</v>
      </c>
      <c r="C65" s="49" t="s">
        <v>129</v>
      </c>
      <c r="D65" s="49">
        <v>1000000</v>
      </c>
      <c r="E65" s="49">
        <v>0</v>
      </c>
      <c r="F65" s="49" t="s">
        <v>303</v>
      </c>
      <c r="G65" s="49" t="s">
        <v>303</v>
      </c>
      <c r="H65" t="str">
        <f t="shared" si="0"/>
        <v>11030301</v>
      </c>
      <c r="I65" t="str">
        <f>VLOOKUP(H65,'Plan de cuentas'!A:J,4,FALSE)</f>
        <v>Analitica</v>
      </c>
      <c r="J65" s="53">
        <f t="shared" si="1"/>
        <v>1000000</v>
      </c>
    </row>
    <row r="66" spans="1:10" ht="15" customHeight="1" x14ac:dyDescent="0.2">
      <c r="A66" s="50" t="s">
        <v>304</v>
      </c>
      <c r="B66" s="50" t="s">
        <v>305</v>
      </c>
      <c r="C66" s="50" t="s">
        <v>129</v>
      </c>
      <c r="D66" s="50">
        <v>568.4</v>
      </c>
      <c r="E66" s="50">
        <v>0</v>
      </c>
      <c r="F66" s="50" t="s">
        <v>306</v>
      </c>
      <c r="G66" s="50" t="s">
        <v>306</v>
      </c>
      <c r="H66" t="str">
        <f t="shared" si="0"/>
        <v>11030302</v>
      </c>
      <c r="I66" t="str">
        <f>VLOOKUP(H66,'Plan de cuentas'!A:J,4,FALSE)</f>
        <v>Analitica</v>
      </c>
      <c r="J66" s="53">
        <f t="shared" si="1"/>
        <v>568.4</v>
      </c>
    </row>
    <row r="67" spans="1:10" ht="15" customHeight="1" x14ac:dyDescent="0.2">
      <c r="A67" s="49" t="s">
        <v>307</v>
      </c>
      <c r="B67" s="49" t="s">
        <v>308</v>
      </c>
      <c r="C67" s="49" t="s">
        <v>129</v>
      </c>
      <c r="D67" s="49">
        <v>0</v>
      </c>
      <c r="E67" s="49">
        <v>0</v>
      </c>
      <c r="F67" s="49" t="s">
        <v>129</v>
      </c>
      <c r="G67" s="49" t="s">
        <v>129</v>
      </c>
      <c r="H67" t="str">
        <f t="shared" si="0"/>
        <v>11030303</v>
      </c>
      <c r="I67" t="str">
        <f>VLOOKUP(H67,'Plan de cuentas'!A:J,4,FALSE)</f>
        <v>Analitica</v>
      </c>
      <c r="J67" s="53">
        <f t="shared" si="1"/>
        <v>0</v>
      </c>
    </row>
    <row r="68" spans="1:10" ht="15" customHeight="1" x14ac:dyDescent="0.2">
      <c r="A68" s="50" t="s">
        <v>309</v>
      </c>
      <c r="B68" s="50" t="s">
        <v>310</v>
      </c>
      <c r="C68" s="50" t="s">
        <v>129</v>
      </c>
      <c r="D68" s="50">
        <v>4946.26</v>
      </c>
      <c r="E68" s="50">
        <v>5561.56</v>
      </c>
      <c r="F68" s="50" t="s">
        <v>311</v>
      </c>
      <c r="G68" s="50" t="s">
        <v>311</v>
      </c>
      <c r="H68" t="str">
        <f t="shared" ref="H68:H131" si="2">SUBSTITUTE(A68,".","")</f>
        <v>11030304</v>
      </c>
      <c r="I68" t="str">
        <f>VLOOKUP(H68,'Plan de cuentas'!A:J,4,FALSE)</f>
        <v>Analitica</v>
      </c>
      <c r="J68" s="53">
        <f t="shared" ref="J68:J131" si="3">IF(RIGHT(G68,1)="D",+VALUE(SUBSTITUTE(G68,"D"," ")),IF(RIGHT(G68,1)="C",-VALUE(SUBSTITUTE(G68,"C"," ")),0))</f>
        <v>-615.29999999999995</v>
      </c>
    </row>
    <row r="69" spans="1:10" ht="15" customHeight="1" x14ac:dyDescent="0.2">
      <c r="A69" s="49" t="s">
        <v>312</v>
      </c>
      <c r="B69" s="49" t="s">
        <v>313</v>
      </c>
      <c r="C69" s="49" t="s">
        <v>129</v>
      </c>
      <c r="D69" s="49">
        <v>1373.92</v>
      </c>
      <c r="E69" s="49">
        <v>533.82000000000005</v>
      </c>
      <c r="F69" s="49" t="s">
        <v>314</v>
      </c>
      <c r="G69" s="49" t="s">
        <v>314</v>
      </c>
      <c r="H69" t="str">
        <f t="shared" si="2"/>
        <v>11030305</v>
      </c>
      <c r="I69" t="str">
        <f>VLOOKUP(H69,'Plan de cuentas'!A:J,4,FALSE)</f>
        <v>Analitica</v>
      </c>
      <c r="J69" s="53">
        <f t="shared" si="3"/>
        <v>840.1</v>
      </c>
    </row>
    <row r="70" spans="1:10" ht="15" customHeight="1" x14ac:dyDescent="0.2">
      <c r="A70" s="50" t="s">
        <v>315</v>
      </c>
      <c r="B70" s="50" t="s">
        <v>316</v>
      </c>
      <c r="C70" s="50" t="s">
        <v>129</v>
      </c>
      <c r="D70" s="50">
        <v>0</v>
      </c>
      <c r="E70" s="50">
        <v>0</v>
      </c>
      <c r="F70" s="50" t="s">
        <v>129</v>
      </c>
      <c r="G70" s="50" t="s">
        <v>129</v>
      </c>
      <c r="H70" t="str">
        <f t="shared" si="2"/>
        <v>11030306</v>
      </c>
      <c r="I70" t="str">
        <f>VLOOKUP(H70,'Plan de cuentas'!A:J,4,FALSE)</f>
        <v>Analitica</v>
      </c>
      <c r="J70" s="53">
        <f t="shared" si="3"/>
        <v>0</v>
      </c>
    </row>
    <row r="71" spans="1:10" ht="15" customHeight="1" x14ac:dyDescent="0.2">
      <c r="A71" s="49" t="s">
        <v>317</v>
      </c>
      <c r="B71" s="49" t="s">
        <v>318</v>
      </c>
      <c r="C71" s="49" t="s">
        <v>129</v>
      </c>
      <c r="D71" s="49">
        <v>30192.16</v>
      </c>
      <c r="E71" s="49">
        <v>30192.16</v>
      </c>
      <c r="F71" s="49" t="s">
        <v>129</v>
      </c>
      <c r="G71" s="49" t="s">
        <v>129</v>
      </c>
      <c r="H71" t="str">
        <f t="shared" si="2"/>
        <v>11030307</v>
      </c>
      <c r="I71" t="str">
        <f>VLOOKUP(H71,'Plan de cuentas'!A:J,4,FALSE)</f>
        <v>Analitica</v>
      </c>
      <c r="J71" s="53">
        <f t="shared" si="3"/>
        <v>0</v>
      </c>
    </row>
    <row r="72" spans="1:10" ht="15" customHeight="1" x14ac:dyDescent="0.2">
      <c r="A72" s="50" t="s">
        <v>319</v>
      </c>
      <c r="B72" s="50" t="s">
        <v>320</v>
      </c>
      <c r="C72" s="50" t="s">
        <v>129</v>
      </c>
      <c r="D72" s="50">
        <v>0</v>
      </c>
      <c r="E72" s="50">
        <v>0</v>
      </c>
      <c r="F72" s="50" t="s">
        <v>129</v>
      </c>
      <c r="G72" s="50" t="s">
        <v>129</v>
      </c>
      <c r="H72" t="str">
        <f t="shared" si="2"/>
        <v>11030308</v>
      </c>
      <c r="I72" t="str">
        <f>VLOOKUP(H72,'Plan de cuentas'!A:J,4,FALSE)</f>
        <v>Analitica</v>
      </c>
      <c r="J72" s="53">
        <f t="shared" si="3"/>
        <v>0</v>
      </c>
    </row>
    <row r="73" spans="1:10" ht="15" customHeight="1" x14ac:dyDescent="0.2">
      <c r="A73" s="49" t="s">
        <v>321</v>
      </c>
      <c r="B73" s="49" t="s">
        <v>322</v>
      </c>
      <c r="C73" s="49" t="s">
        <v>129</v>
      </c>
      <c r="D73" s="49">
        <v>0</v>
      </c>
      <c r="E73" s="49">
        <v>0</v>
      </c>
      <c r="F73" s="49" t="s">
        <v>129</v>
      </c>
      <c r="G73" s="49" t="s">
        <v>129</v>
      </c>
      <c r="H73" t="str">
        <f t="shared" si="2"/>
        <v>11030309</v>
      </c>
      <c r="I73" t="str">
        <f>VLOOKUP(H73,'Plan de cuentas'!A:J,4,FALSE)</f>
        <v>Analitica</v>
      </c>
      <c r="J73" s="53">
        <f t="shared" si="3"/>
        <v>0</v>
      </c>
    </row>
    <row r="74" spans="1:10" ht="15" customHeight="1" x14ac:dyDescent="0.2">
      <c r="A74" s="50" t="s">
        <v>323</v>
      </c>
      <c r="B74" s="50" t="s">
        <v>324</v>
      </c>
      <c r="C74" s="50" t="s">
        <v>129</v>
      </c>
      <c r="D74" s="50">
        <v>2092741.37</v>
      </c>
      <c r="E74" s="50">
        <v>0</v>
      </c>
      <c r="F74" s="50" t="s">
        <v>325</v>
      </c>
      <c r="G74" s="50" t="s">
        <v>325</v>
      </c>
      <c r="H74" t="str">
        <f t="shared" si="2"/>
        <v>110304</v>
      </c>
      <c r="I74" t="str">
        <f>VLOOKUP(H74,'Plan de cuentas'!A:J,4,FALSE)</f>
        <v>Sintetica</v>
      </c>
      <c r="J74" s="53">
        <f t="shared" si="3"/>
        <v>2092741.37</v>
      </c>
    </row>
    <row r="75" spans="1:10" ht="15" customHeight="1" x14ac:dyDescent="0.2">
      <c r="A75" s="49" t="s">
        <v>326</v>
      </c>
      <c r="B75" s="49" t="s">
        <v>327</v>
      </c>
      <c r="C75" s="49" t="s">
        <v>129</v>
      </c>
      <c r="D75" s="49">
        <v>2001147.83</v>
      </c>
      <c r="E75" s="49">
        <v>0</v>
      </c>
      <c r="F75" s="49" t="s">
        <v>328</v>
      </c>
      <c r="G75" s="49" t="s">
        <v>328</v>
      </c>
      <c r="H75" t="str">
        <f t="shared" si="2"/>
        <v>11030401</v>
      </c>
      <c r="I75" t="str">
        <f>VLOOKUP(H75,'Plan de cuentas'!A:J,4,FALSE)</f>
        <v>Sintetica</v>
      </c>
      <c r="J75" s="53">
        <f t="shared" si="3"/>
        <v>2001147.83</v>
      </c>
    </row>
    <row r="76" spans="1:10" ht="15" customHeight="1" x14ac:dyDescent="0.2">
      <c r="A76" s="50" t="s">
        <v>329</v>
      </c>
      <c r="B76" s="50" t="s">
        <v>330</v>
      </c>
      <c r="C76" s="50" t="s">
        <v>129</v>
      </c>
      <c r="D76" s="50">
        <v>312112.52</v>
      </c>
      <c r="E76" s="50">
        <v>0</v>
      </c>
      <c r="F76" s="50" t="s">
        <v>331</v>
      </c>
      <c r="G76" s="50" t="s">
        <v>331</v>
      </c>
      <c r="H76" t="str">
        <f t="shared" si="2"/>
        <v>1103040101</v>
      </c>
      <c r="I76" t="str">
        <f>VLOOKUP(H76,'Plan de cuentas'!A:J,4,FALSE)</f>
        <v>Analitica</v>
      </c>
      <c r="J76" s="53">
        <f t="shared" si="3"/>
        <v>312112.52</v>
      </c>
    </row>
    <row r="77" spans="1:10" ht="15" customHeight="1" x14ac:dyDescent="0.2">
      <c r="A77" s="49" t="s">
        <v>332</v>
      </c>
      <c r="B77" s="49" t="s">
        <v>333</v>
      </c>
      <c r="C77" s="49" t="s">
        <v>129</v>
      </c>
      <c r="D77" s="49">
        <v>1248449.43</v>
      </c>
      <c r="E77" s="49">
        <v>0</v>
      </c>
      <c r="F77" s="49" t="s">
        <v>334</v>
      </c>
      <c r="G77" s="49" t="s">
        <v>334</v>
      </c>
      <c r="H77" t="str">
        <f t="shared" si="2"/>
        <v>1103040102</v>
      </c>
      <c r="I77" t="str">
        <f>VLOOKUP(H77,'Plan de cuentas'!A:J,4,FALSE)</f>
        <v>Analitica</v>
      </c>
      <c r="J77" s="53">
        <f t="shared" si="3"/>
        <v>1248449.43</v>
      </c>
    </row>
    <row r="78" spans="1:10" ht="15" customHeight="1" x14ac:dyDescent="0.2">
      <c r="A78" s="50" t="s">
        <v>335</v>
      </c>
      <c r="B78" s="50" t="s">
        <v>336</v>
      </c>
      <c r="C78" s="50" t="s">
        <v>129</v>
      </c>
      <c r="D78" s="50">
        <v>420353.06</v>
      </c>
      <c r="E78" s="50">
        <v>0</v>
      </c>
      <c r="F78" s="50" t="s">
        <v>337</v>
      </c>
      <c r="G78" s="50" t="s">
        <v>337</v>
      </c>
      <c r="H78" t="str">
        <f t="shared" si="2"/>
        <v>1103040103</v>
      </c>
      <c r="I78" t="str">
        <f>VLOOKUP(H78,'Plan de cuentas'!A:J,4,FALSE)</f>
        <v>Analitica</v>
      </c>
      <c r="J78" s="53">
        <f t="shared" si="3"/>
        <v>420353.06</v>
      </c>
    </row>
    <row r="79" spans="1:10" ht="15" customHeight="1" x14ac:dyDescent="0.2">
      <c r="A79" s="49" t="s">
        <v>338</v>
      </c>
      <c r="B79" s="49" t="s">
        <v>339</v>
      </c>
      <c r="C79" s="49" t="s">
        <v>129</v>
      </c>
      <c r="D79" s="49">
        <v>18132.82</v>
      </c>
      <c r="E79" s="49">
        <v>0</v>
      </c>
      <c r="F79" s="49" t="s">
        <v>340</v>
      </c>
      <c r="G79" s="49" t="s">
        <v>340</v>
      </c>
      <c r="H79" t="str">
        <f t="shared" si="2"/>
        <v>1103040104</v>
      </c>
      <c r="I79" t="str">
        <f>VLOOKUP(H79,'Plan de cuentas'!A:J,4,FALSE)</f>
        <v>Analitica</v>
      </c>
      <c r="J79" s="53">
        <f t="shared" si="3"/>
        <v>18132.82</v>
      </c>
    </row>
    <row r="80" spans="1:10" ht="15" customHeight="1" x14ac:dyDescent="0.2">
      <c r="A80" s="50" t="s">
        <v>341</v>
      </c>
      <c r="B80" s="50" t="s">
        <v>342</v>
      </c>
      <c r="C80" s="50" t="s">
        <v>129</v>
      </c>
      <c r="D80" s="50">
        <v>2100</v>
      </c>
      <c r="E80" s="50">
        <v>0</v>
      </c>
      <c r="F80" s="50" t="s">
        <v>343</v>
      </c>
      <c r="G80" s="50" t="s">
        <v>343</v>
      </c>
      <c r="H80" t="str">
        <f t="shared" si="2"/>
        <v>1103040105</v>
      </c>
      <c r="I80" t="str">
        <f>VLOOKUP(H80,'Plan de cuentas'!A:J,4,FALSE)</f>
        <v>Analitica</v>
      </c>
      <c r="J80" s="53">
        <f t="shared" si="3"/>
        <v>2100</v>
      </c>
    </row>
    <row r="81" spans="1:10" ht="15" customHeight="1" x14ac:dyDescent="0.2">
      <c r="A81" s="49" t="s">
        <v>344</v>
      </c>
      <c r="B81" s="49" t="s">
        <v>345</v>
      </c>
      <c r="C81" s="49" t="s">
        <v>129</v>
      </c>
      <c r="D81" s="49">
        <v>91593.54</v>
      </c>
      <c r="E81" s="49">
        <v>0</v>
      </c>
      <c r="F81" s="49" t="s">
        <v>346</v>
      </c>
      <c r="G81" s="49" t="s">
        <v>346</v>
      </c>
      <c r="H81" t="str">
        <f t="shared" si="2"/>
        <v>11030402</v>
      </c>
      <c r="I81" t="str">
        <f>VLOOKUP(H81,'Plan de cuentas'!A:J,4,FALSE)</f>
        <v>Sintetica</v>
      </c>
      <c r="J81" s="53">
        <f t="shared" si="3"/>
        <v>91593.54</v>
      </c>
    </row>
    <row r="82" spans="1:10" ht="15" customHeight="1" x14ac:dyDescent="0.2">
      <c r="A82" s="50" t="s">
        <v>347</v>
      </c>
      <c r="B82" s="50" t="s">
        <v>348</v>
      </c>
      <c r="C82" s="50" t="s">
        <v>129</v>
      </c>
      <c r="D82" s="50">
        <v>91593.54</v>
      </c>
      <c r="E82" s="50">
        <v>0</v>
      </c>
      <c r="F82" s="50" t="s">
        <v>346</v>
      </c>
      <c r="G82" s="50" t="s">
        <v>346</v>
      </c>
      <c r="H82" t="str">
        <f t="shared" si="2"/>
        <v>1103040201</v>
      </c>
      <c r="I82" t="str">
        <f>VLOOKUP(H82,'Plan de cuentas'!A:J,4,FALSE)</f>
        <v>Analitica</v>
      </c>
      <c r="J82" s="53">
        <f t="shared" si="3"/>
        <v>91593.54</v>
      </c>
    </row>
    <row r="83" spans="1:10" ht="15" customHeight="1" x14ac:dyDescent="0.2">
      <c r="A83" s="49" t="s">
        <v>349</v>
      </c>
      <c r="B83" s="49" t="s">
        <v>350</v>
      </c>
      <c r="C83" s="49" t="s">
        <v>129</v>
      </c>
      <c r="D83" s="49">
        <v>4593539.5999999996</v>
      </c>
      <c r="E83" s="49">
        <v>702864.67</v>
      </c>
      <c r="F83" s="49" t="s">
        <v>351</v>
      </c>
      <c r="G83" s="49" t="s">
        <v>351</v>
      </c>
      <c r="H83" t="str">
        <f t="shared" si="2"/>
        <v>110305</v>
      </c>
      <c r="I83" t="str">
        <f>VLOOKUP(H83,'Plan de cuentas'!A:J,4,FALSE)</f>
        <v>Sintetica</v>
      </c>
      <c r="J83" s="53">
        <f t="shared" si="3"/>
        <v>3890674.93</v>
      </c>
    </row>
    <row r="84" spans="1:10" ht="15" customHeight="1" x14ac:dyDescent="0.2">
      <c r="A84" s="50" t="s">
        <v>352</v>
      </c>
      <c r="B84" s="50" t="s">
        <v>353</v>
      </c>
      <c r="C84" s="50" t="s">
        <v>129</v>
      </c>
      <c r="D84" s="50">
        <v>0</v>
      </c>
      <c r="E84" s="50">
        <v>0</v>
      </c>
      <c r="F84" s="50" t="s">
        <v>129</v>
      </c>
      <c r="G84" s="50" t="s">
        <v>129</v>
      </c>
      <c r="H84" t="str">
        <f t="shared" si="2"/>
        <v>11030501</v>
      </c>
      <c r="I84" t="str">
        <f>VLOOKUP(H84,'Plan de cuentas'!A:J,4,FALSE)</f>
        <v>Analitica</v>
      </c>
      <c r="J84" s="53">
        <f t="shared" si="3"/>
        <v>0</v>
      </c>
    </row>
    <row r="85" spans="1:10" ht="15" customHeight="1" x14ac:dyDescent="0.2">
      <c r="A85" s="49" t="s">
        <v>354</v>
      </c>
      <c r="B85" s="49" t="s">
        <v>355</v>
      </c>
      <c r="C85" s="49" t="s">
        <v>129</v>
      </c>
      <c r="D85" s="49">
        <v>1000892.21</v>
      </c>
      <c r="E85" s="49">
        <v>69314.37</v>
      </c>
      <c r="F85" s="49" t="s">
        <v>356</v>
      </c>
      <c r="G85" s="49" t="s">
        <v>356</v>
      </c>
      <c r="H85" t="str">
        <f t="shared" si="2"/>
        <v>11030502</v>
      </c>
      <c r="I85" t="str">
        <f>VLOOKUP(H85,'Plan de cuentas'!A:J,4,FALSE)</f>
        <v>Analitica</v>
      </c>
      <c r="J85" s="53">
        <f t="shared" si="3"/>
        <v>931577.84</v>
      </c>
    </row>
    <row r="86" spans="1:10" ht="15" customHeight="1" x14ac:dyDescent="0.2">
      <c r="A86" s="50" t="s">
        <v>357</v>
      </c>
      <c r="B86" s="50" t="s">
        <v>358</v>
      </c>
      <c r="C86" s="50" t="s">
        <v>129</v>
      </c>
      <c r="D86" s="50">
        <v>85350.94</v>
      </c>
      <c r="E86" s="50">
        <v>0</v>
      </c>
      <c r="F86" s="50" t="s">
        <v>359</v>
      </c>
      <c r="G86" s="50" t="s">
        <v>359</v>
      </c>
      <c r="H86" t="str">
        <f t="shared" si="2"/>
        <v>11030503</v>
      </c>
      <c r="I86" t="str">
        <f>VLOOKUP(H86,'Plan de cuentas'!A:J,4,FALSE)</f>
        <v>Analitica</v>
      </c>
      <c r="J86" s="53">
        <f t="shared" si="3"/>
        <v>85350.94</v>
      </c>
    </row>
    <row r="87" spans="1:10" ht="15" customHeight="1" x14ac:dyDescent="0.2">
      <c r="A87" s="49" t="s">
        <v>360</v>
      </c>
      <c r="B87" s="49" t="s">
        <v>361</v>
      </c>
      <c r="C87" s="49" t="s">
        <v>129</v>
      </c>
      <c r="D87" s="49">
        <v>3320939.98</v>
      </c>
      <c r="E87" s="49">
        <v>633182.57999999996</v>
      </c>
      <c r="F87" s="49" t="s">
        <v>362</v>
      </c>
      <c r="G87" s="49" t="s">
        <v>362</v>
      </c>
      <c r="H87" t="str">
        <f t="shared" si="2"/>
        <v>11030504</v>
      </c>
      <c r="I87" t="str">
        <f>VLOOKUP(H87,'Plan de cuentas'!A:J,4,FALSE)</f>
        <v>Analitica</v>
      </c>
      <c r="J87" s="53">
        <f t="shared" si="3"/>
        <v>2687757.4</v>
      </c>
    </row>
    <row r="88" spans="1:10" ht="15" customHeight="1" x14ac:dyDescent="0.2">
      <c r="A88" s="50" t="s">
        <v>363</v>
      </c>
      <c r="B88" s="50" t="s">
        <v>364</v>
      </c>
      <c r="C88" s="50" t="s">
        <v>129</v>
      </c>
      <c r="D88" s="50">
        <v>186356.47</v>
      </c>
      <c r="E88" s="50">
        <v>367.72</v>
      </c>
      <c r="F88" s="50" t="s">
        <v>365</v>
      </c>
      <c r="G88" s="50" t="s">
        <v>365</v>
      </c>
      <c r="H88" t="str">
        <f t="shared" si="2"/>
        <v>11030505</v>
      </c>
      <c r="I88" t="str">
        <f>VLOOKUP(H88,'Plan de cuentas'!A:J,4,FALSE)</f>
        <v>Analitica</v>
      </c>
      <c r="J88" s="53">
        <f t="shared" si="3"/>
        <v>185988.75</v>
      </c>
    </row>
    <row r="89" spans="1:10" ht="15" customHeight="1" x14ac:dyDescent="0.2">
      <c r="A89" s="49" t="s">
        <v>366</v>
      </c>
      <c r="B89" s="49" t="s">
        <v>367</v>
      </c>
      <c r="C89" s="49" t="s">
        <v>129</v>
      </c>
      <c r="D89" s="49">
        <v>0</v>
      </c>
      <c r="E89" s="49">
        <v>0</v>
      </c>
      <c r="F89" s="49" t="s">
        <v>129</v>
      </c>
      <c r="G89" s="49" t="s">
        <v>129</v>
      </c>
      <c r="H89" t="str">
        <f t="shared" si="2"/>
        <v>11030506</v>
      </c>
      <c r="I89" t="str">
        <f>VLOOKUP(H89,'Plan de cuentas'!A:J,4,FALSE)</f>
        <v>Analitica</v>
      </c>
      <c r="J89" s="53">
        <f t="shared" si="3"/>
        <v>0</v>
      </c>
    </row>
    <row r="90" spans="1:10" ht="15" customHeight="1" x14ac:dyDescent="0.2">
      <c r="A90" s="50" t="s">
        <v>368</v>
      </c>
      <c r="B90" s="50" t="s">
        <v>369</v>
      </c>
      <c r="C90" s="50" t="s">
        <v>129</v>
      </c>
      <c r="D90" s="50">
        <v>0</v>
      </c>
      <c r="E90" s="50">
        <v>0</v>
      </c>
      <c r="F90" s="50" t="s">
        <v>129</v>
      </c>
      <c r="G90" s="50" t="s">
        <v>129</v>
      </c>
      <c r="H90" t="str">
        <f t="shared" si="2"/>
        <v>11030507</v>
      </c>
      <c r="I90" t="str">
        <f>VLOOKUP(H90,'Plan de cuentas'!A:J,4,FALSE)</f>
        <v>Analitica</v>
      </c>
      <c r="J90" s="53">
        <f t="shared" si="3"/>
        <v>0</v>
      </c>
    </row>
    <row r="91" spans="1:10" ht="15" customHeight="1" x14ac:dyDescent="0.2">
      <c r="A91" s="49" t="s">
        <v>370</v>
      </c>
      <c r="B91" s="49" t="s">
        <v>371</v>
      </c>
      <c r="C91" s="49" t="s">
        <v>129</v>
      </c>
      <c r="D91" s="49">
        <v>2639717.44</v>
      </c>
      <c r="E91" s="49">
        <v>2293981.3199999998</v>
      </c>
      <c r="F91" s="49" t="s">
        <v>372</v>
      </c>
      <c r="G91" s="49" t="s">
        <v>372</v>
      </c>
      <c r="H91" t="str">
        <f t="shared" si="2"/>
        <v>110306</v>
      </c>
      <c r="I91" t="str">
        <f>VLOOKUP(H91,'Plan de cuentas'!A:J,4,FALSE)</f>
        <v>Sintetica</v>
      </c>
      <c r="J91" s="53">
        <f t="shared" si="3"/>
        <v>345736.12</v>
      </c>
    </row>
    <row r="92" spans="1:10" ht="15" customHeight="1" x14ac:dyDescent="0.2">
      <c r="A92" s="50" t="s">
        <v>373</v>
      </c>
      <c r="B92" s="50" t="s">
        <v>374</v>
      </c>
      <c r="C92" s="50" t="s">
        <v>129</v>
      </c>
      <c r="D92" s="50">
        <v>2639717.44</v>
      </c>
      <c r="E92" s="50">
        <v>2293981.3199999998</v>
      </c>
      <c r="F92" s="50" t="s">
        <v>372</v>
      </c>
      <c r="G92" s="50" t="s">
        <v>372</v>
      </c>
      <c r="H92" t="str">
        <f t="shared" si="2"/>
        <v>11030601</v>
      </c>
      <c r="I92" t="str">
        <f>VLOOKUP(H92,'Plan de cuentas'!A:J,4,FALSE)</f>
        <v>Sintetica</v>
      </c>
      <c r="J92" s="53">
        <f t="shared" si="3"/>
        <v>345736.12</v>
      </c>
    </row>
    <row r="93" spans="1:10" ht="15" customHeight="1" x14ac:dyDescent="0.2">
      <c r="A93" s="49" t="s">
        <v>375</v>
      </c>
      <c r="B93" s="49" t="s">
        <v>376</v>
      </c>
      <c r="C93" s="49" t="s">
        <v>129</v>
      </c>
      <c r="D93" s="49">
        <v>1139235.06</v>
      </c>
      <c r="E93" s="49">
        <v>2293981.3199999998</v>
      </c>
      <c r="F93" s="49" t="s">
        <v>377</v>
      </c>
      <c r="G93" s="49" t="s">
        <v>377</v>
      </c>
      <c r="H93" t="str">
        <f t="shared" si="2"/>
        <v>1103060101</v>
      </c>
      <c r="I93" t="str">
        <f>VLOOKUP(H93,'Plan de cuentas'!A:J,4,FALSE)</f>
        <v>Analitica</v>
      </c>
      <c r="J93" s="53">
        <f t="shared" si="3"/>
        <v>-1154746.26</v>
      </c>
    </row>
    <row r="94" spans="1:10" ht="15" customHeight="1" x14ac:dyDescent="0.2">
      <c r="A94" s="50" t="s">
        <v>378</v>
      </c>
      <c r="B94" s="50" t="s">
        <v>379</v>
      </c>
      <c r="C94" s="50" t="s">
        <v>129</v>
      </c>
      <c r="D94" s="50">
        <v>0</v>
      </c>
      <c r="E94" s="50">
        <v>0</v>
      </c>
      <c r="F94" s="50" t="s">
        <v>129</v>
      </c>
      <c r="G94" s="50" t="s">
        <v>129</v>
      </c>
      <c r="H94" t="str">
        <f t="shared" si="2"/>
        <v>1103060102</v>
      </c>
      <c r="I94" t="str">
        <f>VLOOKUP(H94,'Plan de cuentas'!A:J,4,FALSE)</f>
        <v>Analitica</v>
      </c>
      <c r="J94" s="53">
        <f t="shared" si="3"/>
        <v>0</v>
      </c>
    </row>
    <row r="95" spans="1:10" ht="15" customHeight="1" x14ac:dyDescent="0.2">
      <c r="A95" s="49" t="s">
        <v>380</v>
      </c>
      <c r="B95" s="49" t="s">
        <v>381</v>
      </c>
      <c r="C95" s="49" t="s">
        <v>129</v>
      </c>
      <c r="D95" s="49">
        <v>1500482.38</v>
      </c>
      <c r="E95" s="49">
        <v>0</v>
      </c>
      <c r="F95" s="49" t="s">
        <v>382</v>
      </c>
      <c r="G95" s="49" t="s">
        <v>382</v>
      </c>
      <c r="H95" t="str">
        <f t="shared" si="2"/>
        <v>1103060103</v>
      </c>
      <c r="I95" t="str">
        <f>VLOOKUP(H95,'Plan de cuentas'!A:J,4,FALSE)</f>
        <v>Analitica</v>
      </c>
      <c r="J95" s="53">
        <f t="shared" si="3"/>
        <v>1500482.38</v>
      </c>
    </row>
    <row r="96" spans="1:10" ht="15" customHeight="1" x14ac:dyDescent="0.2">
      <c r="A96" s="50" t="s">
        <v>383</v>
      </c>
      <c r="B96" s="50" t="s">
        <v>384</v>
      </c>
      <c r="C96" s="50" t="s">
        <v>129</v>
      </c>
      <c r="D96" s="50">
        <v>0</v>
      </c>
      <c r="E96" s="50">
        <v>0</v>
      </c>
      <c r="F96" s="50" t="s">
        <v>129</v>
      </c>
      <c r="G96" s="50" t="s">
        <v>129</v>
      </c>
      <c r="H96" t="str">
        <f t="shared" si="2"/>
        <v>1103060104</v>
      </c>
      <c r="I96" t="str">
        <f>VLOOKUP(H96,'Plan de cuentas'!A:J,4,FALSE)</f>
        <v>Analitica</v>
      </c>
      <c r="J96" s="53">
        <f t="shared" si="3"/>
        <v>0</v>
      </c>
    </row>
    <row r="97" spans="1:10" ht="15" customHeight="1" x14ac:dyDescent="0.2">
      <c r="A97" s="49" t="s">
        <v>385</v>
      </c>
      <c r="B97" s="49" t="s">
        <v>386</v>
      </c>
      <c r="C97" s="49" t="s">
        <v>129</v>
      </c>
      <c r="D97" s="49">
        <v>0</v>
      </c>
      <c r="E97" s="49">
        <v>0</v>
      </c>
      <c r="F97" s="49" t="s">
        <v>129</v>
      </c>
      <c r="G97" s="49" t="s">
        <v>129</v>
      </c>
      <c r="H97" t="str">
        <f t="shared" si="2"/>
        <v>11030602</v>
      </c>
      <c r="I97" t="str">
        <f>VLOOKUP(H97,'Plan de cuentas'!A:J,4,FALSE)</f>
        <v>Sintetica</v>
      </c>
      <c r="J97" s="53">
        <f t="shared" si="3"/>
        <v>0</v>
      </c>
    </row>
    <row r="98" spans="1:10" ht="15" customHeight="1" x14ac:dyDescent="0.2">
      <c r="A98" s="50" t="s">
        <v>387</v>
      </c>
      <c r="B98" s="50" t="s">
        <v>388</v>
      </c>
      <c r="C98" s="50" t="s">
        <v>129</v>
      </c>
      <c r="D98" s="50">
        <v>0</v>
      </c>
      <c r="E98" s="50">
        <v>0</v>
      </c>
      <c r="F98" s="50" t="s">
        <v>129</v>
      </c>
      <c r="G98" s="50" t="s">
        <v>129</v>
      </c>
      <c r="H98" t="str">
        <f t="shared" si="2"/>
        <v>1103060201</v>
      </c>
      <c r="I98" t="str">
        <f>VLOOKUP(H98,'Plan de cuentas'!A:J,4,FALSE)</f>
        <v>Analitica</v>
      </c>
      <c r="J98" s="53">
        <f t="shared" si="3"/>
        <v>0</v>
      </c>
    </row>
    <row r="99" spans="1:10" ht="15" customHeight="1" x14ac:dyDescent="0.2">
      <c r="A99" s="49" t="s">
        <v>389</v>
      </c>
      <c r="B99" s="49" t="s">
        <v>390</v>
      </c>
      <c r="C99" s="49" t="s">
        <v>129</v>
      </c>
      <c r="D99" s="49">
        <v>59005686.130000003</v>
      </c>
      <c r="E99" s="49">
        <v>40669189.880000003</v>
      </c>
      <c r="F99" s="49" t="s">
        <v>391</v>
      </c>
      <c r="G99" s="49" t="s">
        <v>391</v>
      </c>
      <c r="H99" t="str">
        <f t="shared" si="2"/>
        <v>1104</v>
      </c>
      <c r="I99" t="str">
        <f>VLOOKUP(H99,'Plan de cuentas'!A:J,4,FALSE)</f>
        <v>Sintetica</v>
      </c>
      <c r="J99" s="53">
        <f t="shared" si="3"/>
        <v>18336496.25</v>
      </c>
    </row>
    <row r="100" spans="1:10" ht="15" customHeight="1" x14ac:dyDescent="0.2">
      <c r="A100" s="50" t="s">
        <v>392</v>
      </c>
      <c r="B100" s="50" t="s">
        <v>393</v>
      </c>
      <c r="C100" s="50" t="s">
        <v>129</v>
      </c>
      <c r="D100" s="50">
        <v>47832557.840000004</v>
      </c>
      <c r="E100" s="50">
        <v>37185185.530000001</v>
      </c>
      <c r="F100" s="50" t="s">
        <v>394</v>
      </c>
      <c r="G100" s="50" t="s">
        <v>394</v>
      </c>
      <c r="H100" t="str">
        <f t="shared" si="2"/>
        <v>110403</v>
      </c>
      <c r="I100" t="str">
        <f>VLOOKUP(H100,'Plan de cuentas'!A:J,4,FALSE)</f>
        <v>Sintetica</v>
      </c>
      <c r="J100" s="53">
        <f t="shared" si="3"/>
        <v>10647372.310000001</v>
      </c>
    </row>
    <row r="101" spans="1:10" ht="15" customHeight="1" x14ac:dyDescent="0.2">
      <c r="A101" s="49" t="s">
        <v>395</v>
      </c>
      <c r="B101" s="49" t="s">
        <v>396</v>
      </c>
      <c r="C101" s="49" t="s">
        <v>129</v>
      </c>
      <c r="D101" s="49">
        <v>45033990.030000001</v>
      </c>
      <c r="E101" s="49">
        <v>34906293.780000001</v>
      </c>
      <c r="F101" s="49" t="s">
        <v>397</v>
      </c>
      <c r="G101" s="49" t="s">
        <v>397</v>
      </c>
      <c r="H101" t="str">
        <f t="shared" si="2"/>
        <v>11040301</v>
      </c>
      <c r="I101" t="str">
        <f>VLOOKUP(H101,'Plan de cuentas'!A:J,4,FALSE)</f>
        <v>Sintetica</v>
      </c>
      <c r="J101" s="53">
        <f t="shared" si="3"/>
        <v>10127696.25</v>
      </c>
    </row>
    <row r="102" spans="1:10" ht="15" customHeight="1" x14ac:dyDescent="0.2">
      <c r="A102" s="50" t="s">
        <v>398</v>
      </c>
      <c r="B102" s="50" t="s">
        <v>399</v>
      </c>
      <c r="C102" s="50" t="s">
        <v>129</v>
      </c>
      <c r="D102" s="50">
        <v>0</v>
      </c>
      <c r="E102" s="50">
        <v>0</v>
      </c>
      <c r="F102" s="50" t="s">
        <v>129</v>
      </c>
      <c r="G102" s="50" t="s">
        <v>129</v>
      </c>
      <c r="H102" t="str">
        <f t="shared" si="2"/>
        <v>1104030101</v>
      </c>
      <c r="I102" t="str">
        <f>VLOOKUP(H102,'Plan de cuentas'!A:J,4,FALSE)</f>
        <v>Analitica</v>
      </c>
      <c r="J102" s="53">
        <f t="shared" si="3"/>
        <v>0</v>
      </c>
    </row>
    <row r="103" spans="1:10" ht="15" customHeight="1" x14ac:dyDescent="0.2">
      <c r="A103" s="49" t="s">
        <v>400</v>
      </c>
      <c r="B103" s="49" t="s">
        <v>401</v>
      </c>
      <c r="C103" s="49" t="s">
        <v>129</v>
      </c>
      <c r="D103" s="49">
        <v>1333544.32</v>
      </c>
      <c r="E103" s="49">
        <v>1216253</v>
      </c>
      <c r="F103" s="49" t="s">
        <v>402</v>
      </c>
      <c r="G103" s="49" t="s">
        <v>402</v>
      </c>
      <c r="H103" t="str">
        <f t="shared" si="2"/>
        <v>1104030102</v>
      </c>
      <c r="I103" t="str">
        <f>VLOOKUP(H103,'Plan de cuentas'!A:J,4,FALSE)</f>
        <v>Analitica</v>
      </c>
      <c r="J103" s="53">
        <f t="shared" si="3"/>
        <v>117291.32</v>
      </c>
    </row>
    <row r="104" spans="1:10" ht="15" customHeight="1" x14ac:dyDescent="0.2">
      <c r="A104" s="50" t="s">
        <v>403</v>
      </c>
      <c r="B104" s="50" t="s">
        <v>404</v>
      </c>
      <c r="C104" s="50" t="s">
        <v>129</v>
      </c>
      <c r="D104" s="50">
        <v>412252.93</v>
      </c>
      <c r="E104" s="50">
        <v>341483</v>
      </c>
      <c r="F104" s="50" t="s">
        <v>405</v>
      </c>
      <c r="G104" s="50" t="s">
        <v>405</v>
      </c>
      <c r="H104" t="str">
        <f t="shared" si="2"/>
        <v>1104030103</v>
      </c>
      <c r="I104" t="str">
        <f>VLOOKUP(H104,'Plan de cuentas'!A:J,4,FALSE)</f>
        <v>Analitica</v>
      </c>
      <c r="J104" s="53">
        <f t="shared" si="3"/>
        <v>70769.929999999993</v>
      </c>
    </row>
    <row r="105" spans="1:10" ht="15" customHeight="1" x14ac:dyDescent="0.2">
      <c r="A105" s="49" t="s">
        <v>406</v>
      </c>
      <c r="B105" s="49" t="s">
        <v>407</v>
      </c>
      <c r="C105" s="49" t="s">
        <v>129</v>
      </c>
      <c r="D105" s="49">
        <v>189631.9</v>
      </c>
      <c r="E105" s="49">
        <v>173735.93</v>
      </c>
      <c r="F105" s="49" t="s">
        <v>408</v>
      </c>
      <c r="G105" s="49" t="s">
        <v>408</v>
      </c>
      <c r="H105" t="str">
        <f t="shared" si="2"/>
        <v>1104030104</v>
      </c>
      <c r="I105" t="str">
        <f>VLOOKUP(H105,'Plan de cuentas'!A:J,4,FALSE)</f>
        <v>Analitica</v>
      </c>
      <c r="J105" s="53">
        <f t="shared" si="3"/>
        <v>15895.97</v>
      </c>
    </row>
    <row r="106" spans="1:10" ht="15" customHeight="1" x14ac:dyDescent="0.2">
      <c r="A106" s="50" t="s">
        <v>409</v>
      </c>
      <c r="B106" s="50" t="s">
        <v>410</v>
      </c>
      <c r="C106" s="50" t="s">
        <v>129</v>
      </c>
      <c r="D106" s="50">
        <v>12582984.029999999</v>
      </c>
      <c r="E106" s="50">
        <v>8186748.4900000002</v>
      </c>
      <c r="F106" s="50" t="s">
        <v>411</v>
      </c>
      <c r="G106" s="50" t="s">
        <v>411</v>
      </c>
      <c r="H106" t="str">
        <f t="shared" si="2"/>
        <v>1104030105</v>
      </c>
      <c r="I106" t="str">
        <f>VLOOKUP(H106,'Plan de cuentas'!A:J,4,FALSE)</f>
        <v>Analitica</v>
      </c>
      <c r="J106" s="53">
        <f t="shared" si="3"/>
        <v>4396235.54</v>
      </c>
    </row>
    <row r="107" spans="1:10" ht="15" customHeight="1" x14ac:dyDescent="0.2">
      <c r="A107" s="49" t="s">
        <v>412</v>
      </c>
      <c r="B107" s="49" t="s">
        <v>413</v>
      </c>
      <c r="C107" s="49" t="s">
        <v>129</v>
      </c>
      <c r="D107" s="49">
        <v>332735.93</v>
      </c>
      <c r="E107" s="49">
        <v>166407.24</v>
      </c>
      <c r="F107" s="49" t="s">
        <v>414</v>
      </c>
      <c r="G107" s="49" t="s">
        <v>414</v>
      </c>
      <c r="H107" t="str">
        <f t="shared" si="2"/>
        <v>1104030106</v>
      </c>
      <c r="I107" t="str">
        <f>VLOOKUP(H107,'Plan de cuentas'!A:J,4,FALSE)</f>
        <v>Analitica</v>
      </c>
      <c r="J107" s="53">
        <f t="shared" si="3"/>
        <v>166328.69</v>
      </c>
    </row>
    <row r="108" spans="1:10" ht="15" customHeight="1" x14ac:dyDescent="0.2">
      <c r="A108" s="50" t="s">
        <v>415</v>
      </c>
      <c r="B108" s="50" t="s">
        <v>416</v>
      </c>
      <c r="C108" s="50" t="s">
        <v>129</v>
      </c>
      <c r="D108" s="50">
        <v>5485683.2800000003</v>
      </c>
      <c r="E108" s="50">
        <v>7563654.7800000003</v>
      </c>
      <c r="F108" s="50" t="s">
        <v>417</v>
      </c>
      <c r="G108" s="50" t="s">
        <v>417</v>
      </c>
      <c r="H108" t="str">
        <f t="shared" si="2"/>
        <v>1104030107</v>
      </c>
      <c r="I108" t="str">
        <f>VLOOKUP(H108,'Plan de cuentas'!A:J,4,FALSE)</f>
        <v>Analitica</v>
      </c>
      <c r="J108" s="53">
        <f t="shared" si="3"/>
        <v>-2077971.5</v>
      </c>
    </row>
    <row r="109" spans="1:10" ht="15" customHeight="1" x14ac:dyDescent="0.2">
      <c r="A109" s="49" t="s">
        <v>418</v>
      </c>
      <c r="B109" s="49" t="s">
        <v>419</v>
      </c>
      <c r="C109" s="49" t="s">
        <v>129</v>
      </c>
      <c r="D109" s="49">
        <v>0</v>
      </c>
      <c r="E109" s="49">
        <v>0</v>
      </c>
      <c r="F109" s="49" t="s">
        <v>129</v>
      </c>
      <c r="G109" s="49" t="s">
        <v>129</v>
      </c>
      <c r="H109" t="str">
        <f t="shared" si="2"/>
        <v>1104030108</v>
      </c>
      <c r="I109" t="str">
        <f>VLOOKUP(H109,'Plan de cuentas'!A:J,4,FALSE)</f>
        <v>Analitica</v>
      </c>
      <c r="J109" s="53">
        <f t="shared" si="3"/>
        <v>0</v>
      </c>
    </row>
    <row r="110" spans="1:10" ht="15" customHeight="1" x14ac:dyDescent="0.2">
      <c r="A110" s="50" t="s">
        <v>420</v>
      </c>
      <c r="B110" s="50" t="s">
        <v>421</v>
      </c>
      <c r="C110" s="50" t="s">
        <v>129</v>
      </c>
      <c r="D110" s="50">
        <v>4523177.87</v>
      </c>
      <c r="E110" s="50">
        <v>4235456.92</v>
      </c>
      <c r="F110" s="50" t="s">
        <v>422</v>
      </c>
      <c r="G110" s="50" t="s">
        <v>422</v>
      </c>
      <c r="H110" t="str">
        <f t="shared" si="2"/>
        <v>1104030109</v>
      </c>
      <c r="I110" t="str">
        <f>VLOOKUP(H110,'Plan de cuentas'!A:J,4,FALSE)</f>
        <v>Analitica</v>
      </c>
      <c r="J110" s="53">
        <f t="shared" si="3"/>
        <v>287720.95</v>
      </c>
    </row>
    <row r="111" spans="1:10" ht="15" customHeight="1" x14ac:dyDescent="0.2">
      <c r="A111" s="49" t="s">
        <v>423</v>
      </c>
      <c r="B111" s="49" t="s">
        <v>424</v>
      </c>
      <c r="C111" s="49" t="s">
        <v>129</v>
      </c>
      <c r="D111" s="49">
        <v>0</v>
      </c>
      <c r="E111" s="49">
        <v>0</v>
      </c>
      <c r="F111" s="49" t="s">
        <v>129</v>
      </c>
      <c r="G111" s="49" t="s">
        <v>129</v>
      </c>
      <c r="H111" t="str">
        <f t="shared" si="2"/>
        <v>1104030110</v>
      </c>
      <c r="I111" t="str">
        <f>VLOOKUP(H111,'Plan de cuentas'!A:J,4,FALSE)</f>
        <v>Analitica</v>
      </c>
      <c r="J111" s="53">
        <f t="shared" si="3"/>
        <v>0</v>
      </c>
    </row>
    <row r="112" spans="1:10" ht="15" customHeight="1" x14ac:dyDescent="0.2">
      <c r="A112" s="50" t="s">
        <v>425</v>
      </c>
      <c r="B112" s="50" t="s">
        <v>426</v>
      </c>
      <c r="C112" s="50" t="s">
        <v>129</v>
      </c>
      <c r="D112" s="50">
        <v>5887355</v>
      </c>
      <c r="E112" s="50">
        <v>0</v>
      </c>
      <c r="F112" s="50" t="s">
        <v>427</v>
      </c>
      <c r="G112" s="50" t="s">
        <v>427</v>
      </c>
      <c r="H112" t="str">
        <f t="shared" si="2"/>
        <v>1104030111</v>
      </c>
      <c r="I112" t="str">
        <f>VLOOKUP(H112,'Plan de cuentas'!A:J,4,FALSE)</f>
        <v>Analitica</v>
      </c>
      <c r="J112" s="53">
        <f t="shared" si="3"/>
        <v>5887355</v>
      </c>
    </row>
    <row r="113" spans="1:10" ht="15" customHeight="1" x14ac:dyDescent="0.2">
      <c r="A113" s="49" t="s">
        <v>428</v>
      </c>
      <c r="B113" s="49" t="s">
        <v>429</v>
      </c>
      <c r="C113" s="49" t="s">
        <v>129</v>
      </c>
      <c r="D113" s="49">
        <v>0</v>
      </c>
      <c r="E113" s="49">
        <v>0</v>
      </c>
      <c r="F113" s="49" t="s">
        <v>129</v>
      </c>
      <c r="G113" s="49" t="s">
        <v>129</v>
      </c>
      <c r="H113" t="str">
        <f t="shared" si="2"/>
        <v>1104030112</v>
      </c>
      <c r="I113" t="str">
        <f>VLOOKUP(H113,'Plan de cuentas'!A:J,4,FALSE)</f>
        <v>Analitica</v>
      </c>
      <c r="J113" s="53">
        <f t="shared" si="3"/>
        <v>0</v>
      </c>
    </row>
    <row r="114" spans="1:10" ht="15" customHeight="1" x14ac:dyDescent="0.2">
      <c r="A114" s="50" t="s">
        <v>430</v>
      </c>
      <c r="B114" s="50" t="s">
        <v>431</v>
      </c>
      <c r="C114" s="50" t="s">
        <v>129</v>
      </c>
      <c r="D114" s="50">
        <v>0</v>
      </c>
      <c r="E114" s="50">
        <v>0</v>
      </c>
      <c r="F114" s="50" t="s">
        <v>129</v>
      </c>
      <c r="G114" s="50" t="s">
        <v>129</v>
      </c>
      <c r="H114" t="str">
        <f t="shared" si="2"/>
        <v>1104030113</v>
      </c>
      <c r="I114" t="str">
        <f>VLOOKUP(H114,'Plan de cuentas'!A:J,4,FALSE)</f>
        <v>Analitica</v>
      </c>
      <c r="J114" s="53">
        <f t="shared" si="3"/>
        <v>0</v>
      </c>
    </row>
    <row r="115" spans="1:10" ht="15" customHeight="1" x14ac:dyDescent="0.2">
      <c r="A115" s="49" t="s">
        <v>432</v>
      </c>
      <c r="B115" s="49" t="s">
        <v>433</v>
      </c>
      <c r="C115" s="49" t="s">
        <v>129</v>
      </c>
      <c r="D115" s="49">
        <v>672489.54</v>
      </c>
      <c r="E115" s="49">
        <v>596267.77</v>
      </c>
      <c r="F115" s="49" t="s">
        <v>434</v>
      </c>
      <c r="G115" s="49" t="s">
        <v>434</v>
      </c>
      <c r="H115" t="str">
        <f t="shared" si="2"/>
        <v>1104030114</v>
      </c>
      <c r="I115" t="str">
        <f>VLOOKUP(H115,'Plan de cuentas'!A:J,4,FALSE)</f>
        <v>Analitica</v>
      </c>
      <c r="J115" s="53">
        <f t="shared" si="3"/>
        <v>76221.77</v>
      </c>
    </row>
    <row r="116" spans="1:10" ht="15" customHeight="1" x14ac:dyDescent="0.2">
      <c r="A116" s="50" t="s">
        <v>435</v>
      </c>
      <c r="B116" s="50" t="s">
        <v>436</v>
      </c>
      <c r="C116" s="50" t="s">
        <v>129</v>
      </c>
      <c r="D116" s="50">
        <v>489816.41</v>
      </c>
      <c r="E116" s="50">
        <v>397249.9</v>
      </c>
      <c r="F116" s="50" t="s">
        <v>437</v>
      </c>
      <c r="G116" s="50" t="s">
        <v>437</v>
      </c>
      <c r="H116" t="str">
        <f t="shared" si="2"/>
        <v>1104030115</v>
      </c>
      <c r="I116" t="str">
        <f>VLOOKUP(H116,'Plan de cuentas'!A:J,4,FALSE)</f>
        <v>Analitica</v>
      </c>
      <c r="J116" s="53">
        <f t="shared" si="3"/>
        <v>92566.51</v>
      </c>
    </row>
    <row r="117" spans="1:10" ht="15" customHeight="1" x14ac:dyDescent="0.2">
      <c r="A117" s="49" t="s">
        <v>438</v>
      </c>
      <c r="B117" s="49" t="s">
        <v>439</v>
      </c>
      <c r="C117" s="49" t="s">
        <v>129</v>
      </c>
      <c r="D117" s="49">
        <v>6164403.8700000001</v>
      </c>
      <c r="E117" s="49">
        <v>5717858.54</v>
      </c>
      <c r="F117" s="49" t="s">
        <v>440</v>
      </c>
      <c r="G117" s="49" t="s">
        <v>440</v>
      </c>
      <c r="H117" t="str">
        <f t="shared" si="2"/>
        <v>1104030116</v>
      </c>
      <c r="I117" t="str">
        <f>VLOOKUP(H117,'Plan de cuentas'!A:J,4,FALSE)</f>
        <v>Analitica</v>
      </c>
      <c r="J117" s="53">
        <f t="shared" si="3"/>
        <v>446545.33</v>
      </c>
    </row>
    <row r="118" spans="1:10" ht="15" customHeight="1" x14ac:dyDescent="0.2">
      <c r="A118" s="50" t="s">
        <v>441</v>
      </c>
      <c r="B118" s="50" t="s">
        <v>442</v>
      </c>
      <c r="C118" s="50" t="s">
        <v>129</v>
      </c>
      <c r="D118" s="50">
        <v>0</v>
      </c>
      <c r="E118" s="50">
        <v>0</v>
      </c>
      <c r="F118" s="50" t="s">
        <v>129</v>
      </c>
      <c r="G118" s="50" t="s">
        <v>129</v>
      </c>
      <c r="H118" t="str">
        <f t="shared" si="2"/>
        <v>1104030117</v>
      </c>
      <c r="I118" t="str">
        <f>VLOOKUP(H118,'Plan de cuentas'!A:J,4,FALSE)</f>
        <v>Analitica</v>
      </c>
      <c r="J118" s="53">
        <f t="shared" si="3"/>
        <v>0</v>
      </c>
    </row>
    <row r="119" spans="1:10" ht="15" customHeight="1" x14ac:dyDescent="0.2">
      <c r="A119" s="49" t="s">
        <v>443</v>
      </c>
      <c r="B119" s="49" t="s">
        <v>444</v>
      </c>
      <c r="C119" s="49" t="s">
        <v>129</v>
      </c>
      <c r="D119" s="49">
        <v>265611.48</v>
      </c>
      <c r="E119" s="49">
        <v>230567.81</v>
      </c>
      <c r="F119" s="49" t="s">
        <v>445</v>
      </c>
      <c r="G119" s="49" t="s">
        <v>445</v>
      </c>
      <c r="H119" t="str">
        <f t="shared" si="2"/>
        <v>1104030118</v>
      </c>
      <c r="I119" t="str">
        <f>VLOOKUP(H119,'Plan de cuentas'!A:J,4,FALSE)</f>
        <v>Analitica</v>
      </c>
      <c r="J119" s="53">
        <f t="shared" si="3"/>
        <v>35043.67</v>
      </c>
    </row>
    <row r="120" spans="1:10" ht="15" customHeight="1" x14ac:dyDescent="0.2">
      <c r="A120" s="50" t="s">
        <v>446</v>
      </c>
      <c r="B120" s="50" t="s">
        <v>447</v>
      </c>
      <c r="C120" s="50" t="s">
        <v>129</v>
      </c>
      <c r="D120" s="50">
        <v>1423358.7</v>
      </c>
      <c r="E120" s="50">
        <v>6080610.4000000004</v>
      </c>
      <c r="F120" s="50" t="s">
        <v>448</v>
      </c>
      <c r="G120" s="50" t="s">
        <v>448</v>
      </c>
      <c r="H120" t="str">
        <f t="shared" si="2"/>
        <v>1104030119</v>
      </c>
      <c r="I120" t="str">
        <f>VLOOKUP(H120,'Plan de cuentas'!A:J,4,FALSE)</f>
        <v>Analitica</v>
      </c>
      <c r="J120" s="53">
        <f t="shared" si="3"/>
        <v>-4657251.7</v>
      </c>
    </row>
    <row r="121" spans="1:10" ht="15" customHeight="1" x14ac:dyDescent="0.2">
      <c r="A121" s="49" t="s">
        <v>449</v>
      </c>
      <c r="B121" s="49" t="s">
        <v>450</v>
      </c>
      <c r="C121" s="49" t="s">
        <v>129</v>
      </c>
      <c r="D121" s="49">
        <v>5270944.7699999996</v>
      </c>
      <c r="E121" s="49">
        <v>0</v>
      </c>
      <c r="F121" s="49" t="s">
        <v>451</v>
      </c>
      <c r="G121" s="49" t="s">
        <v>451</v>
      </c>
      <c r="H121" t="str">
        <f t="shared" si="2"/>
        <v>1104030120</v>
      </c>
      <c r="I121" t="str">
        <f>VLOOKUP(H121,'Plan de cuentas'!A:J,4,FALSE)</f>
        <v>Analitica</v>
      </c>
      <c r="J121" s="53">
        <f t="shared" si="3"/>
        <v>5270944.7699999996</v>
      </c>
    </row>
    <row r="122" spans="1:10" ht="15" customHeight="1" x14ac:dyDescent="0.2">
      <c r="A122" s="50" t="s">
        <v>452</v>
      </c>
      <c r="B122" s="50" t="s">
        <v>453</v>
      </c>
      <c r="C122" s="50" t="s">
        <v>129</v>
      </c>
      <c r="D122" s="50">
        <v>2798567.81</v>
      </c>
      <c r="E122" s="50">
        <v>2278891.75</v>
      </c>
      <c r="F122" s="50" t="s">
        <v>454</v>
      </c>
      <c r="G122" s="50" t="s">
        <v>454</v>
      </c>
      <c r="H122" t="str">
        <f t="shared" si="2"/>
        <v>11040302</v>
      </c>
      <c r="I122" t="str">
        <f>VLOOKUP(H122,'Plan de cuentas'!A:J,4,FALSE)</f>
        <v>Sintetica</v>
      </c>
      <c r="J122" s="53">
        <f t="shared" si="3"/>
        <v>519676.06</v>
      </c>
    </row>
    <row r="123" spans="1:10" ht="15" customHeight="1" x14ac:dyDescent="0.2">
      <c r="A123" s="49" t="s">
        <v>455</v>
      </c>
      <c r="B123" s="49" t="s">
        <v>456</v>
      </c>
      <c r="C123" s="49" t="s">
        <v>129</v>
      </c>
      <c r="D123" s="49">
        <v>40230.47</v>
      </c>
      <c r="E123" s="49">
        <v>5584.59</v>
      </c>
      <c r="F123" s="49" t="s">
        <v>457</v>
      </c>
      <c r="G123" s="49" t="s">
        <v>457</v>
      </c>
      <c r="H123" t="str">
        <f t="shared" si="2"/>
        <v>1104030201</v>
      </c>
      <c r="I123" t="str">
        <f>VLOOKUP(H123,'Plan de cuentas'!A:J,4,FALSE)</f>
        <v>Analitica</v>
      </c>
      <c r="J123" s="53">
        <f t="shared" si="3"/>
        <v>34645.879999999997</v>
      </c>
    </row>
    <row r="124" spans="1:10" ht="15" customHeight="1" x14ac:dyDescent="0.2">
      <c r="A124" s="50" t="s">
        <v>458</v>
      </c>
      <c r="B124" s="50" t="s">
        <v>459</v>
      </c>
      <c r="C124" s="50" t="s">
        <v>129</v>
      </c>
      <c r="D124" s="50">
        <v>30298.58</v>
      </c>
      <c r="E124" s="50">
        <v>35653.89</v>
      </c>
      <c r="F124" s="50" t="s">
        <v>460</v>
      </c>
      <c r="G124" s="50" t="s">
        <v>460</v>
      </c>
      <c r="H124" t="str">
        <f t="shared" si="2"/>
        <v>1104030202</v>
      </c>
      <c r="I124" t="str">
        <f>VLOOKUP(H124,'Plan de cuentas'!A:J,4,FALSE)</f>
        <v>Analitica</v>
      </c>
      <c r="J124" s="53">
        <f t="shared" si="3"/>
        <v>-5355.31</v>
      </c>
    </row>
    <row r="125" spans="1:10" ht="15" customHeight="1" x14ac:dyDescent="0.2">
      <c r="A125" s="49" t="s">
        <v>461</v>
      </c>
      <c r="B125" s="49" t="s">
        <v>462</v>
      </c>
      <c r="C125" s="49" t="s">
        <v>129</v>
      </c>
      <c r="D125" s="49">
        <v>400111.25</v>
      </c>
      <c r="E125" s="49">
        <v>399471.06</v>
      </c>
      <c r="F125" s="49" t="s">
        <v>463</v>
      </c>
      <c r="G125" s="49" t="s">
        <v>463</v>
      </c>
      <c r="H125" t="str">
        <f t="shared" si="2"/>
        <v>1104030203</v>
      </c>
      <c r="I125" t="str">
        <f>VLOOKUP(H125,'Plan de cuentas'!A:J,4,FALSE)</f>
        <v>Analitica</v>
      </c>
      <c r="J125" s="53">
        <f t="shared" si="3"/>
        <v>640.19000000000005</v>
      </c>
    </row>
    <row r="126" spans="1:10" ht="15" customHeight="1" x14ac:dyDescent="0.2">
      <c r="A126" s="50" t="s">
        <v>464</v>
      </c>
      <c r="B126" s="50" t="s">
        <v>465</v>
      </c>
      <c r="C126" s="50" t="s">
        <v>129</v>
      </c>
      <c r="D126" s="50">
        <v>339711.54</v>
      </c>
      <c r="E126" s="50">
        <v>132375.54999999999</v>
      </c>
      <c r="F126" s="50" t="s">
        <v>466</v>
      </c>
      <c r="G126" s="50" t="s">
        <v>466</v>
      </c>
      <c r="H126" t="str">
        <f t="shared" si="2"/>
        <v>1104030204</v>
      </c>
      <c r="I126" t="str">
        <f>VLOOKUP(H126,'Plan de cuentas'!A:J,4,FALSE)</f>
        <v>Analitica</v>
      </c>
      <c r="J126" s="53">
        <f t="shared" si="3"/>
        <v>207335.99</v>
      </c>
    </row>
    <row r="127" spans="1:10" ht="15" customHeight="1" x14ac:dyDescent="0.2">
      <c r="A127" s="49" t="s">
        <v>467</v>
      </c>
      <c r="B127" s="49" t="s">
        <v>468</v>
      </c>
      <c r="C127" s="49" t="s">
        <v>129</v>
      </c>
      <c r="D127" s="49">
        <v>6678.81</v>
      </c>
      <c r="E127" s="49">
        <v>6553.04</v>
      </c>
      <c r="F127" s="49" t="s">
        <v>469</v>
      </c>
      <c r="G127" s="49" t="s">
        <v>469</v>
      </c>
      <c r="H127" t="str">
        <f t="shared" si="2"/>
        <v>1104030205</v>
      </c>
      <c r="I127" t="str">
        <f>VLOOKUP(H127,'Plan de cuentas'!A:J,4,FALSE)</f>
        <v>Analitica</v>
      </c>
      <c r="J127" s="53">
        <f t="shared" si="3"/>
        <v>125.77</v>
      </c>
    </row>
    <row r="128" spans="1:10" ht="15" customHeight="1" x14ac:dyDescent="0.2">
      <c r="A128" s="50" t="s">
        <v>470</v>
      </c>
      <c r="B128" s="50" t="s">
        <v>471</v>
      </c>
      <c r="C128" s="50" t="s">
        <v>129</v>
      </c>
      <c r="D128" s="50">
        <v>4058.85</v>
      </c>
      <c r="E128" s="50">
        <v>2354.1999999999998</v>
      </c>
      <c r="F128" s="50" t="s">
        <v>472</v>
      </c>
      <c r="G128" s="50" t="s">
        <v>472</v>
      </c>
      <c r="H128" t="str">
        <f t="shared" si="2"/>
        <v>1104030206</v>
      </c>
      <c r="I128" t="str">
        <f>VLOOKUP(H128,'Plan de cuentas'!A:J,4,FALSE)</f>
        <v>Analitica</v>
      </c>
      <c r="J128" s="53">
        <f t="shared" si="3"/>
        <v>1704.65</v>
      </c>
    </row>
    <row r="129" spans="1:10" ht="15" customHeight="1" x14ac:dyDescent="0.2">
      <c r="A129" s="49" t="s">
        <v>473</v>
      </c>
      <c r="B129" s="49" t="s">
        <v>474</v>
      </c>
      <c r="C129" s="49" t="s">
        <v>129</v>
      </c>
      <c r="D129" s="49">
        <v>0</v>
      </c>
      <c r="E129" s="49">
        <v>0</v>
      </c>
      <c r="F129" s="49" t="s">
        <v>129</v>
      </c>
      <c r="G129" s="49" t="s">
        <v>129</v>
      </c>
      <c r="H129" t="str">
        <f t="shared" si="2"/>
        <v>1104030207</v>
      </c>
      <c r="I129" t="str">
        <f>VLOOKUP(H129,'Plan de cuentas'!A:J,4,FALSE)</f>
        <v>Analitica</v>
      </c>
      <c r="J129" s="53">
        <f t="shared" si="3"/>
        <v>0</v>
      </c>
    </row>
    <row r="130" spans="1:10" ht="15" customHeight="1" x14ac:dyDescent="0.2">
      <c r="A130" s="50" t="s">
        <v>475</v>
      </c>
      <c r="B130" s="50" t="s">
        <v>476</v>
      </c>
      <c r="C130" s="50" t="s">
        <v>129</v>
      </c>
      <c r="D130" s="50">
        <v>0</v>
      </c>
      <c r="E130" s="50">
        <v>0</v>
      </c>
      <c r="F130" s="50" t="s">
        <v>129</v>
      </c>
      <c r="G130" s="50" t="s">
        <v>129</v>
      </c>
      <c r="H130" t="str">
        <f t="shared" si="2"/>
        <v>1104030208</v>
      </c>
      <c r="I130" t="str">
        <f>VLOOKUP(H130,'Plan de cuentas'!A:J,4,FALSE)</f>
        <v>Analitica</v>
      </c>
      <c r="J130" s="53">
        <f t="shared" si="3"/>
        <v>0</v>
      </c>
    </row>
    <row r="131" spans="1:10" ht="15" customHeight="1" x14ac:dyDescent="0.2">
      <c r="A131" s="49" t="s">
        <v>477</v>
      </c>
      <c r="B131" s="49" t="s">
        <v>478</v>
      </c>
      <c r="C131" s="49" t="s">
        <v>129</v>
      </c>
      <c r="D131" s="49">
        <v>216569.07</v>
      </c>
      <c r="E131" s="49">
        <v>66098.399999999994</v>
      </c>
      <c r="F131" s="49" t="s">
        <v>479</v>
      </c>
      <c r="G131" s="49" t="s">
        <v>479</v>
      </c>
      <c r="H131" t="str">
        <f t="shared" si="2"/>
        <v>1104030209</v>
      </c>
      <c r="I131" t="str">
        <f>VLOOKUP(H131,'Plan de cuentas'!A:J,4,FALSE)</f>
        <v>Analitica</v>
      </c>
      <c r="J131" s="53">
        <f t="shared" si="3"/>
        <v>150470.67000000001</v>
      </c>
    </row>
    <row r="132" spans="1:10" ht="15" customHeight="1" x14ac:dyDescent="0.2">
      <c r="A132" s="50" t="s">
        <v>480</v>
      </c>
      <c r="B132" s="50" t="s">
        <v>481</v>
      </c>
      <c r="C132" s="50" t="s">
        <v>129</v>
      </c>
      <c r="D132" s="50">
        <v>237041.91</v>
      </c>
      <c r="E132" s="50">
        <v>225760.6</v>
      </c>
      <c r="F132" s="50" t="s">
        <v>482</v>
      </c>
      <c r="G132" s="50" t="s">
        <v>482</v>
      </c>
      <c r="H132" t="str">
        <f t="shared" ref="H132:H195" si="4">SUBSTITUTE(A132,".","")</f>
        <v>1104030210</v>
      </c>
      <c r="I132" t="str">
        <f>VLOOKUP(H132,'Plan de cuentas'!A:J,4,FALSE)</f>
        <v>Analitica</v>
      </c>
      <c r="J132" s="53">
        <f t="shared" ref="J132:J195" si="5">IF(RIGHT(G132,1)="D",+VALUE(SUBSTITUTE(G132,"D"," ")),IF(RIGHT(G132,1)="C",-VALUE(SUBSTITUTE(G132,"C"," ")),0))</f>
        <v>11281.31</v>
      </c>
    </row>
    <row r="133" spans="1:10" ht="15" customHeight="1" x14ac:dyDescent="0.2">
      <c r="A133" s="49" t="s">
        <v>483</v>
      </c>
      <c r="B133" s="49" t="s">
        <v>484</v>
      </c>
      <c r="C133" s="49" t="s">
        <v>129</v>
      </c>
      <c r="D133" s="49">
        <v>0</v>
      </c>
      <c r="E133" s="49">
        <v>0</v>
      </c>
      <c r="F133" s="49" t="s">
        <v>129</v>
      </c>
      <c r="G133" s="49" t="s">
        <v>129</v>
      </c>
      <c r="H133" t="str">
        <f t="shared" si="4"/>
        <v>1104030211</v>
      </c>
      <c r="I133" t="str">
        <f>VLOOKUP(H133,'Plan de cuentas'!A:J,4,FALSE)</f>
        <v>Analitica</v>
      </c>
      <c r="J133" s="53">
        <f t="shared" si="5"/>
        <v>0</v>
      </c>
    </row>
    <row r="134" spans="1:10" ht="15" customHeight="1" x14ac:dyDescent="0.2">
      <c r="A134" s="50" t="s">
        <v>485</v>
      </c>
      <c r="B134" s="50" t="s">
        <v>486</v>
      </c>
      <c r="C134" s="50" t="s">
        <v>129</v>
      </c>
      <c r="D134" s="50">
        <v>0</v>
      </c>
      <c r="E134" s="50">
        <v>0</v>
      </c>
      <c r="F134" s="50" t="s">
        <v>129</v>
      </c>
      <c r="G134" s="50" t="s">
        <v>129</v>
      </c>
      <c r="H134" t="str">
        <f t="shared" si="4"/>
        <v>1104030212</v>
      </c>
      <c r="I134" t="str">
        <f>VLOOKUP(H134,'Plan de cuentas'!A:J,4,FALSE)</f>
        <v>Analitica</v>
      </c>
      <c r="J134" s="53">
        <f t="shared" si="5"/>
        <v>0</v>
      </c>
    </row>
    <row r="135" spans="1:10" ht="15" customHeight="1" x14ac:dyDescent="0.2">
      <c r="A135" s="49" t="s">
        <v>487</v>
      </c>
      <c r="B135" s="49" t="s">
        <v>488</v>
      </c>
      <c r="C135" s="49" t="s">
        <v>129</v>
      </c>
      <c r="D135" s="49">
        <v>1196.19</v>
      </c>
      <c r="E135" s="49">
        <v>1294.3900000000001</v>
      </c>
      <c r="F135" s="49" t="s">
        <v>489</v>
      </c>
      <c r="G135" s="49" t="s">
        <v>489</v>
      </c>
      <c r="H135" t="str">
        <f t="shared" si="4"/>
        <v>1104030213</v>
      </c>
      <c r="I135" t="str">
        <f>VLOOKUP(H135,'Plan de cuentas'!A:J,4,FALSE)</f>
        <v>Analitica</v>
      </c>
      <c r="J135" s="53">
        <f t="shared" si="5"/>
        <v>-98.2</v>
      </c>
    </row>
    <row r="136" spans="1:10" ht="15" customHeight="1" x14ac:dyDescent="0.2">
      <c r="A136" s="50" t="s">
        <v>490</v>
      </c>
      <c r="B136" s="50" t="s">
        <v>491</v>
      </c>
      <c r="C136" s="50" t="s">
        <v>129</v>
      </c>
      <c r="D136" s="50">
        <v>4824.1899999999996</v>
      </c>
      <c r="E136" s="50">
        <v>1202.99</v>
      </c>
      <c r="F136" s="50" t="s">
        <v>492</v>
      </c>
      <c r="G136" s="50" t="s">
        <v>492</v>
      </c>
      <c r="H136" t="str">
        <f t="shared" si="4"/>
        <v>1104030214</v>
      </c>
      <c r="I136" t="str">
        <f>VLOOKUP(H136,'Plan de cuentas'!A:J,4,FALSE)</f>
        <v>Analitica</v>
      </c>
      <c r="J136" s="53">
        <f t="shared" si="5"/>
        <v>3621.2</v>
      </c>
    </row>
    <row r="137" spans="1:10" ht="15" customHeight="1" x14ac:dyDescent="0.2">
      <c r="A137" s="49" t="s">
        <v>493</v>
      </c>
      <c r="B137" s="49" t="s">
        <v>494</v>
      </c>
      <c r="C137" s="49" t="s">
        <v>129</v>
      </c>
      <c r="D137" s="49">
        <v>11761.92</v>
      </c>
      <c r="E137" s="49">
        <v>4033.12</v>
      </c>
      <c r="F137" s="49" t="s">
        <v>495</v>
      </c>
      <c r="G137" s="49" t="s">
        <v>495</v>
      </c>
      <c r="H137" t="str">
        <f t="shared" si="4"/>
        <v>1104030215</v>
      </c>
      <c r="I137" t="str">
        <f>VLOOKUP(H137,'Plan de cuentas'!A:J,4,FALSE)</f>
        <v>Analitica</v>
      </c>
      <c r="J137" s="53">
        <f t="shared" si="5"/>
        <v>7728.8</v>
      </c>
    </row>
    <row r="138" spans="1:10" ht="15" customHeight="1" x14ac:dyDescent="0.2">
      <c r="A138" s="50" t="s">
        <v>496</v>
      </c>
      <c r="B138" s="50" t="s">
        <v>497</v>
      </c>
      <c r="C138" s="50" t="s">
        <v>129</v>
      </c>
      <c r="D138" s="50">
        <v>195626.73</v>
      </c>
      <c r="E138" s="50">
        <v>198564.15</v>
      </c>
      <c r="F138" s="50" t="s">
        <v>498</v>
      </c>
      <c r="G138" s="50" t="s">
        <v>498</v>
      </c>
      <c r="H138" t="str">
        <f t="shared" si="4"/>
        <v>1104030216</v>
      </c>
      <c r="I138" t="str">
        <f>VLOOKUP(H138,'Plan de cuentas'!A:J,4,FALSE)</f>
        <v>Analitica</v>
      </c>
      <c r="J138" s="53">
        <f t="shared" si="5"/>
        <v>-2937.42</v>
      </c>
    </row>
    <row r="139" spans="1:10" ht="15" customHeight="1" x14ac:dyDescent="0.2">
      <c r="A139" s="49" t="s">
        <v>499</v>
      </c>
      <c r="B139" s="49" t="s">
        <v>500</v>
      </c>
      <c r="C139" s="49" t="s">
        <v>129</v>
      </c>
      <c r="D139" s="49">
        <v>1810.17</v>
      </c>
      <c r="E139" s="49">
        <v>483.08</v>
      </c>
      <c r="F139" s="49" t="s">
        <v>501</v>
      </c>
      <c r="G139" s="49" t="s">
        <v>501</v>
      </c>
      <c r="H139" t="str">
        <f t="shared" si="4"/>
        <v>1104030217</v>
      </c>
      <c r="I139" t="str">
        <f>VLOOKUP(H139,'Plan de cuentas'!A:J,4,FALSE)</f>
        <v>Analitica</v>
      </c>
      <c r="J139" s="53">
        <f t="shared" si="5"/>
        <v>1327.09</v>
      </c>
    </row>
    <row r="140" spans="1:10" ht="15" customHeight="1" x14ac:dyDescent="0.2">
      <c r="A140" s="50" t="s">
        <v>502</v>
      </c>
      <c r="B140" s="50" t="s">
        <v>503</v>
      </c>
      <c r="C140" s="50" t="s">
        <v>129</v>
      </c>
      <c r="D140" s="50">
        <v>1379.15</v>
      </c>
      <c r="E140" s="50">
        <v>626.72</v>
      </c>
      <c r="F140" s="50" t="s">
        <v>504</v>
      </c>
      <c r="G140" s="50" t="s">
        <v>504</v>
      </c>
      <c r="H140" t="str">
        <f t="shared" si="4"/>
        <v>1104030218</v>
      </c>
      <c r="I140" t="str">
        <f>VLOOKUP(H140,'Plan de cuentas'!A:J,4,FALSE)</f>
        <v>Analitica</v>
      </c>
      <c r="J140" s="53">
        <f t="shared" si="5"/>
        <v>752.43</v>
      </c>
    </row>
    <row r="141" spans="1:10" ht="15" customHeight="1" x14ac:dyDescent="0.2">
      <c r="A141" s="49" t="s">
        <v>505</v>
      </c>
      <c r="B141" s="49" t="s">
        <v>506</v>
      </c>
      <c r="C141" s="49" t="s">
        <v>129</v>
      </c>
      <c r="D141" s="49">
        <v>32082.27</v>
      </c>
      <c r="E141" s="49">
        <v>28909.48</v>
      </c>
      <c r="F141" s="49" t="s">
        <v>507</v>
      </c>
      <c r="G141" s="49" t="s">
        <v>507</v>
      </c>
      <c r="H141" t="str">
        <f t="shared" si="4"/>
        <v>1104030219</v>
      </c>
      <c r="I141" t="str">
        <f>VLOOKUP(H141,'Plan de cuentas'!A:J,4,FALSE)</f>
        <v>Analitica</v>
      </c>
      <c r="J141" s="53">
        <f t="shared" si="5"/>
        <v>3172.79</v>
      </c>
    </row>
    <row r="142" spans="1:10" ht="15" customHeight="1" x14ac:dyDescent="0.2">
      <c r="A142" s="50" t="s">
        <v>508</v>
      </c>
      <c r="B142" s="50" t="s">
        <v>509</v>
      </c>
      <c r="C142" s="50" t="s">
        <v>129</v>
      </c>
      <c r="D142" s="50">
        <v>1275.8900000000001</v>
      </c>
      <c r="E142" s="50">
        <v>370.99</v>
      </c>
      <c r="F142" s="50" t="s">
        <v>510</v>
      </c>
      <c r="G142" s="50" t="s">
        <v>510</v>
      </c>
      <c r="H142" t="str">
        <f t="shared" si="4"/>
        <v>1104030220</v>
      </c>
      <c r="I142" t="str">
        <f>VLOOKUP(H142,'Plan de cuentas'!A:J,4,FALSE)</f>
        <v>Analitica</v>
      </c>
      <c r="J142" s="53">
        <f t="shared" si="5"/>
        <v>904.9</v>
      </c>
    </row>
    <row r="143" spans="1:10" ht="15" customHeight="1" x14ac:dyDescent="0.2">
      <c r="A143" s="49" t="s">
        <v>511</v>
      </c>
      <c r="B143" s="49" t="s">
        <v>512</v>
      </c>
      <c r="C143" s="49" t="s">
        <v>129</v>
      </c>
      <c r="D143" s="49">
        <v>1266455.1599999999</v>
      </c>
      <c r="E143" s="49">
        <v>1162107.4099999999</v>
      </c>
      <c r="F143" s="49" t="s">
        <v>513</v>
      </c>
      <c r="G143" s="49" t="s">
        <v>513</v>
      </c>
      <c r="H143" t="str">
        <f t="shared" si="4"/>
        <v>1104030221</v>
      </c>
      <c r="I143" t="str">
        <f>VLOOKUP(H143,'Plan de cuentas'!A:J,4,FALSE)</f>
        <v>Analitica</v>
      </c>
      <c r="J143" s="53">
        <f t="shared" si="5"/>
        <v>104347.75</v>
      </c>
    </row>
    <row r="144" spans="1:10" ht="15" customHeight="1" x14ac:dyDescent="0.2">
      <c r="A144" s="50" t="s">
        <v>514</v>
      </c>
      <c r="B144" s="50" t="s">
        <v>515</v>
      </c>
      <c r="C144" s="50" t="s">
        <v>129</v>
      </c>
      <c r="D144" s="50">
        <v>109.35</v>
      </c>
      <c r="E144" s="50">
        <v>101.79</v>
      </c>
      <c r="F144" s="50" t="s">
        <v>516</v>
      </c>
      <c r="G144" s="50" t="s">
        <v>516</v>
      </c>
      <c r="H144" t="str">
        <f t="shared" si="4"/>
        <v>1104030222</v>
      </c>
      <c r="I144" t="str">
        <f>VLOOKUP(H144,'Plan de cuentas'!A:J,4,FALSE)</f>
        <v>Analitica</v>
      </c>
      <c r="J144" s="53">
        <f t="shared" si="5"/>
        <v>7.56</v>
      </c>
    </row>
    <row r="145" spans="1:10" ht="15" customHeight="1" x14ac:dyDescent="0.2">
      <c r="A145" s="49" t="s">
        <v>517</v>
      </c>
      <c r="B145" s="49" t="s">
        <v>518</v>
      </c>
      <c r="C145" s="49" t="s">
        <v>129</v>
      </c>
      <c r="D145" s="49">
        <v>7346.31</v>
      </c>
      <c r="E145" s="49">
        <v>7346.3</v>
      </c>
      <c r="F145" s="49" t="s">
        <v>519</v>
      </c>
      <c r="G145" s="49" t="s">
        <v>519</v>
      </c>
      <c r="H145" t="str">
        <f t="shared" si="4"/>
        <v>1104030223</v>
      </c>
      <c r="I145" t="str">
        <f>VLOOKUP(H145,'Plan de cuentas'!A:J,4,FALSE)</f>
        <v>Analitica</v>
      </c>
      <c r="J145" s="53">
        <f t="shared" si="5"/>
        <v>0.01</v>
      </c>
    </row>
    <row r="146" spans="1:10" ht="15" customHeight="1" x14ac:dyDescent="0.2">
      <c r="A146" s="50" t="s">
        <v>520</v>
      </c>
      <c r="B146" s="50" t="s">
        <v>521</v>
      </c>
      <c r="C146" s="50" t="s">
        <v>129</v>
      </c>
      <c r="D146" s="50">
        <v>0</v>
      </c>
      <c r="E146" s="50">
        <v>0</v>
      </c>
      <c r="F146" s="50" t="s">
        <v>129</v>
      </c>
      <c r="G146" s="50" t="s">
        <v>129</v>
      </c>
      <c r="H146" t="str">
        <f t="shared" si="4"/>
        <v>110404</v>
      </c>
      <c r="I146" t="str">
        <f>VLOOKUP(H146,'Plan de cuentas'!A:J,4,FALSE)</f>
        <v>Sintetica</v>
      </c>
      <c r="J146" s="53">
        <f t="shared" si="5"/>
        <v>0</v>
      </c>
    </row>
    <row r="147" spans="1:10" ht="15" customHeight="1" x14ac:dyDescent="0.2">
      <c r="A147" s="49" t="s">
        <v>522</v>
      </c>
      <c r="B147" s="49" t="s">
        <v>521</v>
      </c>
      <c r="C147" s="49" t="s">
        <v>129</v>
      </c>
      <c r="D147" s="49">
        <v>0</v>
      </c>
      <c r="E147" s="49">
        <v>0</v>
      </c>
      <c r="F147" s="49" t="s">
        <v>129</v>
      </c>
      <c r="G147" s="49" t="s">
        <v>129</v>
      </c>
      <c r="H147" t="str">
        <f t="shared" si="4"/>
        <v>11040401</v>
      </c>
      <c r="I147" t="str">
        <f>VLOOKUP(H147,'Plan de cuentas'!A:J,4,FALSE)</f>
        <v>Analitica</v>
      </c>
      <c r="J147" s="53">
        <f t="shared" si="5"/>
        <v>0</v>
      </c>
    </row>
    <row r="148" spans="1:10" ht="15" customHeight="1" x14ac:dyDescent="0.2">
      <c r="A148" s="50" t="s">
        <v>523</v>
      </c>
      <c r="B148" s="50" t="s">
        <v>524</v>
      </c>
      <c r="C148" s="50" t="s">
        <v>129</v>
      </c>
      <c r="D148" s="50">
        <v>10980984.08</v>
      </c>
      <c r="E148" s="50">
        <v>3455334.62</v>
      </c>
      <c r="F148" s="50" t="s">
        <v>525</v>
      </c>
      <c r="G148" s="50" t="s">
        <v>525</v>
      </c>
      <c r="H148" t="str">
        <f t="shared" si="4"/>
        <v>110405</v>
      </c>
      <c r="I148" t="str">
        <f>VLOOKUP(H148,'Plan de cuentas'!A:J,4,FALSE)</f>
        <v>Sintetica</v>
      </c>
      <c r="J148" s="53">
        <f t="shared" si="5"/>
        <v>7525649.46</v>
      </c>
    </row>
    <row r="149" spans="1:10" ht="15" customHeight="1" x14ac:dyDescent="0.2">
      <c r="A149" s="49" t="s">
        <v>526</v>
      </c>
      <c r="B149" s="49" t="s">
        <v>527</v>
      </c>
      <c r="C149" s="49" t="s">
        <v>129</v>
      </c>
      <c r="D149" s="49">
        <v>736164.2</v>
      </c>
      <c r="E149" s="49">
        <v>502107.54</v>
      </c>
      <c r="F149" s="49" t="s">
        <v>528</v>
      </c>
      <c r="G149" s="49" t="s">
        <v>528</v>
      </c>
      <c r="H149" t="str">
        <f t="shared" si="4"/>
        <v>11040501</v>
      </c>
      <c r="I149" t="str">
        <f>VLOOKUP(H149,'Plan de cuentas'!A:J,4,FALSE)</f>
        <v>Sintetica</v>
      </c>
      <c r="J149" s="53">
        <f t="shared" si="5"/>
        <v>234056.66</v>
      </c>
    </row>
    <row r="150" spans="1:10" ht="15" customHeight="1" x14ac:dyDescent="0.2">
      <c r="A150" s="50" t="s">
        <v>529</v>
      </c>
      <c r="B150" s="50" t="s">
        <v>527</v>
      </c>
      <c r="C150" s="50" t="s">
        <v>129</v>
      </c>
      <c r="D150" s="50">
        <v>507863.88</v>
      </c>
      <c r="E150" s="50">
        <v>381608.3</v>
      </c>
      <c r="F150" s="50" t="s">
        <v>530</v>
      </c>
      <c r="G150" s="50" t="s">
        <v>530</v>
      </c>
      <c r="H150" t="str">
        <f t="shared" si="4"/>
        <v>1104050101</v>
      </c>
      <c r="I150" t="str">
        <f>VLOOKUP(H150,'Plan de cuentas'!A:J,4,FALSE)</f>
        <v>Analitica</v>
      </c>
      <c r="J150" s="53">
        <f t="shared" si="5"/>
        <v>126255.58</v>
      </c>
    </row>
    <row r="151" spans="1:10" ht="15" customHeight="1" x14ac:dyDescent="0.2">
      <c r="A151" s="49" t="s">
        <v>531</v>
      </c>
      <c r="B151" s="49" t="s">
        <v>532</v>
      </c>
      <c r="C151" s="49" t="s">
        <v>129</v>
      </c>
      <c r="D151" s="49">
        <v>35916.629999999997</v>
      </c>
      <c r="E151" s="49">
        <v>0</v>
      </c>
      <c r="F151" s="49" t="s">
        <v>533</v>
      </c>
      <c r="G151" s="49" t="s">
        <v>533</v>
      </c>
      <c r="H151" t="str">
        <f t="shared" si="4"/>
        <v>1104050102</v>
      </c>
      <c r="I151" t="str">
        <f>VLOOKUP(H151,'Plan de cuentas'!A:J,4,FALSE)</f>
        <v>Analitica</v>
      </c>
      <c r="J151" s="53">
        <f t="shared" si="5"/>
        <v>35916.629999999997</v>
      </c>
    </row>
    <row r="152" spans="1:10" ht="15" customHeight="1" x14ac:dyDescent="0.2">
      <c r="A152" s="50" t="s">
        <v>534</v>
      </c>
      <c r="B152" s="50" t="s">
        <v>535</v>
      </c>
      <c r="C152" s="50" t="s">
        <v>129</v>
      </c>
      <c r="D152" s="50">
        <v>8541.86</v>
      </c>
      <c r="E152" s="50">
        <v>4652.7299999999996</v>
      </c>
      <c r="F152" s="50" t="s">
        <v>536</v>
      </c>
      <c r="G152" s="50" t="s">
        <v>536</v>
      </c>
      <c r="H152" t="str">
        <f t="shared" si="4"/>
        <v>1104050103</v>
      </c>
      <c r="I152" t="str">
        <f>VLOOKUP(H152,'Plan de cuentas'!A:J,4,FALSE)</f>
        <v>Analitica</v>
      </c>
      <c r="J152" s="53">
        <f t="shared" si="5"/>
        <v>3889.13</v>
      </c>
    </row>
    <row r="153" spans="1:10" ht="15" customHeight="1" x14ac:dyDescent="0.2">
      <c r="A153" s="49" t="s">
        <v>537</v>
      </c>
      <c r="B153" s="49" t="s">
        <v>538</v>
      </c>
      <c r="C153" s="49" t="s">
        <v>129</v>
      </c>
      <c r="D153" s="49">
        <v>80000.39</v>
      </c>
      <c r="E153" s="49">
        <v>40000</v>
      </c>
      <c r="F153" s="49" t="s">
        <v>539</v>
      </c>
      <c r="G153" s="49" t="s">
        <v>539</v>
      </c>
      <c r="H153" t="str">
        <f t="shared" si="4"/>
        <v>1104050104</v>
      </c>
      <c r="I153" t="str">
        <f>VLOOKUP(H153,'Plan de cuentas'!A:J,4,FALSE)</f>
        <v>Analitica</v>
      </c>
      <c r="J153" s="53">
        <f t="shared" si="5"/>
        <v>40000.39</v>
      </c>
    </row>
    <row r="154" spans="1:10" ht="15" customHeight="1" x14ac:dyDescent="0.2">
      <c r="A154" s="50" t="s">
        <v>540</v>
      </c>
      <c r="B154" s="50" t="s">
        <v>541</v>
      </c>
      <c r="C154" s="50" t="s">
        <v>129</v>
      </c>
      <c r="D154" s="50">
        <v>0</v>
      </c>
      <c r="E154" s="50">
        <v>0</v>
      </c>
      <c r="F154" s="50" t="s">
        <v>129</v>
      </c>
      <c r="G154" s="50" t="s">
        <v>129</v>
      </c>
      <c r="H154" t="str">
        <f t="shared" si="4"/>
        <v>1104050106</v>
      </c>
      <c r="I154" t="str">
        <f>VLOOKUP(H154,'Plan de cuentas'!A:J,4,FALSE)</f>
        <v>Analitica</v>
      </c>
      <c r="J154" s="53">
        <f t="shared" si="5"/>
        <v>0</v>
      </c>
    </row>
    <row r="155" spans="1:10" ht="15" customHeight="1" x14ac:dyDescent="0.2">
      <c r="A155" s="49" t="s">
        <v>542</v>
      </c>
      <c r="B155" s="49" t="s">
        <v>543</v>
      </c>
      <c r="C155" s="49" t="s">
        <v>129</v>
      </c>
      <c r="D155" s="49">
        <v>103841.44</v>
      </c>
      <c r="E155" s="49">
        <v>75846.509999999995</v>
      </c>
      <c r="F155" s="49" t="s">
        <v>544</v>
      </c>
      <c r="G155" s="49" t="s">
        <v>544</v>
      </c>
      <c r="H155" t="str">
        <f t="shared" si="4"/>
        <v>1104050107</v>
      </c>
      <c r="I155" t="str">
        <f>VLOOKUP(H155,'Plan de cuentas'!A:J,4,FALSE)</f>
        <v>Analitica</v>
      </c>
      <c r="J155" s="53">
        <f t="shared" si="5"/>
        <v>27994.93</v>
      </c>
    </row>
    <row r="156" spans="1:10" ht="15" customHeight="1" x14ac:dyDescent="0.2">
      <c r="A156" s="50" t="s">
        <v>545</v>
      </c>
      <c r="B156" s="50" t="s">
        <v>546</v>
      </c>
      <c r="C156" s="50" t="s">
        <v>129</v>
      </c>
      <c r="D156" s="50">
        <v>9607217.4700000007</v>
      </c>
      <c r="E156" s="50">
        <v>2503952.7799999998</v>
      </c>
      <c r="F156" s="50" t="s">
        <v>547</v>
      </c>
      <c r="G156" s="50" t="s">
        <v>547</v>
      </c>
      <c r="H156" t="str">
        <f t="shared" si="4"/>
        <v>11040502</v>
      </c>
      <c r="I156" t="str">
        <f>VLOOKUP(H156,'Plan de cuentas'!A:J,4,FALSE)</f>
        <v>Sintetica</v>
      </c>
      <c r="J156" s="53">
        <f t="shared" si="5"/>
        <v>7103264.6900000004</v>
      </c>
    </row>
    <row r="157" spans="1:10" ht="15" customHeight="1" x14ac:dyDescent="0.2">
      <c r="A157" s="49" t="s">
        <v>548</v>
      </c>
      <c r="B157" s="49" t="s">
        <v>549</v>
      </c>
      <c r="C157" s="49" t="s">
        <v>129</v>
      </c>
      <c r="D157" s="49">
        <v>555572.17000000004</v>
      </c>
      <c r="E157" s="49">
        <v>421261.62</v>
      </c>
      <c r="F157" s="49" t="s">
        <v>550</v>
      </c>
      <c r="G157" s="49" t="s">
        <v>550</v>
      </c>
      <c r="H157" t="str">
        <f t="shared" si="4"/>
        <v>1104050201</v>
      </c>
      <c r="I157" t="str">
        <f>VLOOKUP(H157,'Plan de cuentas'!A:J,4,FALSE)</f>
        <v>Analitica</v>
      </c>
      <c r="J157" s="53">
        <f t="shared" si="5"/>
        <v>134310.54999999999</v>
      </c>
    </row>
    <row r="158" spans="1:10" ht="15" customHeight="1" x14ac:dyDescent="0.2">
      <c r="A158" s="50" t="s">
        <v>551</v>
      </c>
      <c r="B158" s="50" t="s">
        <v>552</v>
      </c>
      <c r="C158" s="50" t="s">
        <v>129</v>
      </c>
      <c r="D158" s="50">
        <v>5836.71</v>
      </c>
      <c r="E158" s="50">
        <v>0.06</v>
      </c>
      <c r="F158" s="50" t="s">
        <v>553</v>
      </c>
      <c r="G158" s="50" t="s">
        <v>553</v>
      </c>
      <c r="H158" t="str">
        <f t="shared" si="4"/>
        <v>1104050202</v>
      </c>
      <c r="I158" t="str">
        <f>VLOOKUP(H158,'Plan de cuentas'!A:J,4,FALSE)</f>
        <v>Analitica</v>
      </c>
      <c r="J158" s="53">
        <f t="shared" si="5"/>
        <v>5836.65</v>
      </c>
    </row>
    <row r="159" spans="1:10" ht="15" customHeight="1" x14ac:dyDescent="0.2">
      <c r="A159" s="49" t="s">
        <v>554</v>
      </c>
      <c r="B159" s="49" t="s">
        <v>555</v>
      </c>
      <c r="C159" s="49" t="s">
        <v>129</v>
      </c>
      <c r="D159" s="49">
        <v>5120168.2</v>
      </c>
      <c r="E159" s="49">
        <v>759735.02</v>
      </c>
      <c r="F159" s="49" t="s">
        <v>556</v>
      </c>
      <c r="G159" s="49" t="s">
        <v>556</v>
      </c>
      <c r="H159" t="str">
        <f t="shared" si="4"/>
        <v>1104050203</v>
      </c>
      <c r="I159" t="str">
        <f>VLOOKUP(H159,'Plan de cuentas'!A:J,4,FALSE)</f>
        <v>Analitica</v>
      </c>
      <c r="J159" s="53">
        <f t="shared" si="5"/>
        <v>4360433.18</v>
      </c>
    </row>
    <row r="160" spans="1:10" ht="15" customHeight="1" x14ac:dyDescent="0.2">
      <c r="A160" s="50" t="s">
        <v>557</v>
      </c>
      <c r="B160" s="50" t="s">
        <v>117</v>
      </c>
      <c r="C160" s="50" t="s">
        <v>129</v>
      </c>
      <c r="D160" s="50">
        <v>931023.85</v>
      </c>
      <c r="E160" s="50">
        <v>383336.49</v>
      </c>
      <c r="F160" s="50" t="s">
        <v>558</v>
      </c>
      <c r="G160" s="50" t="s">
        <v>558</v>
      </c>
      <c r="H160" t="str">
        <f t="shared" si="4"/>
        <v>1104050204</v>
      </c>
      <c r="I160" t="str">
        <f>VLOOKUP(H160,'Plan de cuentas'!A:J,4,FALSE)</f>
        <v>Analitica</v>
      </c>
      <c r="J160" s="53">
        <f t="shared" si="5"/>
        <v>547687.36</v>
      </c>
    </row>
    <row r="161" spans="1:10" ht="15" customHeight="1" x14ac:dyDescent="0.2">
      <c r="A161" s="49" t="s">
        <v>559</v>
      </c>
      <c r="B161" s="49" t="s">
        <v>560</v>
      </c>
      <c r="C161" s="49" t="s">
        <v>129</v>
      </c>
      <c r="D161" s="49">
        <v>555239.14</v>
      </c>
      <c r="E161" s="49">
        <v>572545.64</v>
      </c>
      <c r="F161" s="49" t="s">
        <v>561</v>
      </c>
      <c r="G161" s="49" t="s">
        <v>561</v>
      </c>
      <c r="H161" t="str">
        <f t="shared" si="4"/>
        <v>1104050205</v>
      </c>
      <c r="I161" t="str">
        <f>VLOOKUP(H161,'Plan de cuentas'!A:J,4,FALSE)</f>
        <v>Analitica</v>
      </c>
      <c r="J161" s="53">
        <f t="shared" si="5"/>
        <v>-17306.5</v>
      </c>
    </row>
    <row r="162" spans="1:10" ht="15" customHeight="1" x14ac:dyDescent="0.2">
      <c r="A162" s="50" t="s">
        <v>562</v>
      </c>
      <c r="B162" s="50" t="s">
        <v>563</v>
      </c>
      <c r="C162" s="50" t="s">
        <v>129</v>
      </c>
      <c r="D162" s="50">
        <v>125981.59</v>
      </c>
      <c r="E162" s="50">
        <v>54934.74</v>
      </c>
      <c r="F162" s="50" t="s">
        <v>564</v>
      </c>
      <c r="G162" s="50" t="s">
        <v>564</v>
      </c>
      <c r="H162" t="str">
        <f t="shared" si="4"/>
        <v>1104050206</v>
      </c>
      <c r="I162" t="str">
        <f>VLOOKUP(H162,'Plan de cuentas'!A:J,4,FALSE)</f>
        <v>Analitica</v>
      </c>
      <c r="J162" s="53">
        <f t="shared" si="5"/>
        <v>71046.850000000006</v>
      </c>
    </row>
    <row r="163" spans="1:10" ht="15" customHeight="1" x14ac:dyDescent="0.2">
      <c r="A163" s="49" t="s">
        <v>565</v>
      </c>
      <c r="B163" s="49" t="s">
        <v>566</v>
      </c>
      <c r="C163" s="49" t="s">
        <v>129</v>
      </c>
      <c r="D163" s="49">
        <v>20511.64</v>
      </c>
      <c r="E163" s="49">
        <v>0</v>
      </c>
      <c r="F163" s="49" t="s">
        <v>567</v>
      </c>
      <c r="G163" s="49" t="s">
        <v>567</v>
      </c>
      <c r="H163" t="str">
        <f t="shared" si="4"/>
        <v>1104050207</v>
      </c>
      <c r="I163" t="str">
        <f>VLOOKUP(H163,'Plan de cuentas'!A:J,4,FALSE)</f>
        <v>Analitica</v>
      </c>
      <c r="J163" s="53">
        <f t="shared" si="5"/>
        <v>20511.64</v>
      </c>
    </row>
    <row r="164" spans="1:10" ht="15" customHeight="1" x14ac:dyDescent="0.2">
      <c r="A164" s="50" t="s">
        <v>568</v>
      </c>
      <c r="B164" s="50" t="s">
        <v>569</v>
      </c>
      <c r="C164" s="50" t="s">
        <v>129</v>
      </c>
      <c r="D164" s="50">
        <v>7418.38</v>
      </c>
      <c r="E164" s="50">
        <v>0</v>
      </c>
      <c r="F164" s="50" t="s">
        <v>570</v>
      </c>
      <c r="G164" s="50" t="s">
        <v>570</v>
      </c>
      <c r="H164" t="str">
        <f t="shared" si="4"/>
        <v>1104050208</v>
      </c>
      <c r="I164" t="str">
        <f>VLOOKUP(H164,'Plan de cuentas'!A:J,4,FALSE)</f>
        <v>Analitica</v>
      </c>
      <c r="J164" s="53">
        <f t="shared" si="5"/>
        <v>7418.38</v>
      </c>
    </row>
    <row r="165" spans="1:10" ht="15" customHeight="1" x14ac:dyDescent="0.2">
      <c r="A165" s="49" t="s">
        <v>571</v>
      </c>
      <c r="B165" s="49" t="s">
        <v>572</v>
      </c>
      <c r="C165" s="49" t="s">
        <v>129</v>
      </c>
      <c r="D165" s="49">
        <v>0</v>
      </c>
      <c r="E165" s="49">
        <v>0</v>
      </c>
      <c r="F165" s="49" t="s">
        <v>129</v>
      </c>
      <c r="G165" s="49" t="s">
        <v>129</v>
      </c>
      <c r="H165" t="str">
        <f t="shared" si="4"/>
        <v>1104050209</v>
      </c>
      <c r="I165" t="str">
        <f>VLOOKUP(H165,'Plan de cuentas'!A:J,4,FALSE)</f>
        <v>Analitica</v>
      </c>
      <c r="J165" s="53">
        <f t="shared" si="5"/>
        <v>0</v>
      </c>
    </row>
    <row r="166" spans="1:10" ht="15" customHeight="1" x14ac:dyDescent="0.2">
      <c r="A166" s="50" t="s">
        <v>573</v>
      </c>
      <c r="B166" s="50" t="s">
        <v>574</v>
      </c>
      <c r="C166" s="50" t="s">
        <v>129</v>
      </c>
      <c r="D166" s="50">
        <v>0</v>
      </c>
      <c r="E166" s="50">
        <v>0</v>
      </c>
      <c r="F166" s="50" t="s">
        <v>129</v>
      </c>
      <c r="G166" s="50" t="s">
        <v>129</v>
      </c>
      <c r="H166" t="str">
        <f t="shared" si="4"/>
        <v>1104050210</v>
      </c>
      <c r="I166" t="str">
        <f>VLOOKUP(H166,'Plan de cuentas'!A:J,4,FALSE)</f>
        <v>Analitica</v>
      </c>
      <c r="J166" s="53">
        <f t="shared" si="5"/>
        <v>0</v>
      </c>
    </row>
    <row r="167" spans="1:10" ht="15" customHeight="1" x14ac:dyDescent="0.2">
      <c r="A167" s="49" t="s">
        <v>575</v>
      </c>
      <c r="B167" s="49" t="s">
        <v>576</v>
      </c>
      <c r="C167" s="49" t="s">
        <v>129</v>
      </c>
      <c r="D167" s="49">
        <v>2285465.79</v>
      </c>
      <c r="E167" s="49">
        <v>312139.21000000002</v>
      </c>
      <c r="F167" s="49" t="s">
        <v>577</v>
      </c>
      <c r="G167" s="49" t="s">
        <v>577</v>
      </c>
      <c r="H167" t="str">
        <f t="shared" si="4"/>
        <v>1104050211</v>
      </c>
      <c r="I167" t="str">
        <f>VLOOKUP(H167,'Plan de cuentas'!A:J,4,FALSE)</f>
        <v>Analitica</v>
      </c>
      <c r="J167" s="53">
        <f t="shared" si="5"/>
        <v>1973326.58</v>
      </c>
    </row>
    <row r="168" spans="1:10" ht="15" customHeight="1" x14ac:dyDescent="0.2">
      <c r="A168" s="50" t="s">
        <v>578</v>
      </c>
      <c r="B168" s="50" t="s">
        <v>579</v>
      </c>
      <c r="C168" s="50" t="s">
        <v>129</v>
      </c>
      <c r="D168" s="50">
        <v>637602.41</v>
      </c>
      <c r="E168" s="50">
        <v>449274.3</v>
      </c>
      <c r="F168" s="50" t="s">
        <v>580</v>
      </c>
      <c r="G168" s="50" t="s">
        <v>580</v>
      </c>
      <c r="H168" t="str">
        <f t="shared" si="4"/>
        <v>11040503</v>
      </c>
      <c r="I168" t="str">
        <f>VLOOKUP(H168,'Plan de cuentas'!A:J,4,FALSE)</f>
        <v>Sintetica</v>
      </c>
      <c r="J168" s="53">
        <f t="shared" si="5"/>
        <v>188328.11</v>
      </c>
    </row>
    <row r="169" spans="1:10" ht="15" customHeight="1" x14ac:dyDescent="0.2">
      <c r="A169" s="49" t="s">
        <v>581</v>
      </c>
      <c r="B169" s="49" t="s">
        <v>582</v>
      </c>
      <c r="C169" s="49" t="s">
        <v>129</v>
      </c>
      <c r="D169" s="49">
        <v>637602.41</v>
      </c>
      <c r="E169" s="49">
        <v>449274.3</v>
      </c>
      <c r="F169" s="49" t="s">
        <v>580</v>
      </c>
      <c r="G169" s="49" t="s">
        <v>580</v>
      </c>
      <c r="H169" t="str">
        <f t="shared" si="4"/>
        <v>1104050301</v>
      </c>
      <c r="I169" t="str">
        <f>VLOOKUP(H169,'Plan de cuentas'!A:J,4,FALSE)</f>
        <v>Analitica</v>
      </c>
      <c r="J169" s="53">
        <f t="shared" si="5"/>
        <v>188328.11</v>
      </c>
    </row>
    <row r="170" spans="1:10" ht="15" customHeight="1" x14ac:dyDescent="0.2">
      <c r="A170" s="50" t="s">
        <v>583</v>
      </c>
      <c r="B170" s="50" t="s">
        <v>584</v>
      </c>
      <c r="C170" s="50" t="s">
        <v>129</v>
      </c>
      <c r="D170" s="50">
        <v>25569.18</v>
      </c>
      <c r="E170" s="50">
        <v>0</v>
      </c>
      <c r="F170" s="50" t="s">
        <v>585</v>
      </c>
      <c r="G170" s="50" t="s">
        <v>585</v>
      </c>
      <c r="H170" t="str">
        <f t="shared" si="4"/>
        <v>110406</v>
      </c>
      <c r="I170" t="str">
        <f>VLOOKUP(H170,'Plan de cuentas'!A:J,4,FALSE)</f>
        <v>Sintetica</v>
      </c>
      <c r="J170" s="53">
        <f t="shared" si="5"/>
        <v>25569.18</v>
      </c>
    </row>
    <row r="171" spans="1:10" ht="15" customHeight="1" x14ac:dyDescent="0.2">
      <c r="A171" s="49" t="s">
        <v>586</v>
      </c>
      <c r="B171" s="49" t="s">
        <v>587</v>
      </c>
      <c r="C171" s="49" t="s">
        <v>129</v>
      </c>
      <c r="D171" s="49">
        <v>0</v>
      </c>
      <c r="E171" s="49">
        <v>0</v>
      </c>
      <c r="F171" s="49" t="s">
        <v>129</v>
      </c>
      <c r="G171" s="49" t="s">
        <v>129</v>
      </c>
      <c r="H171" t="str">
        <f t="shared" si="4"/>
        <v>11040601</v>
      </c>
      <c r="I171" t="str">
        <f>VLOOKUP(H171,'Plan de cuentas'!A:J,4,FALSE)</f>
        <v>Analitica</v>
      </c>
      <c r="J171" s="53">
        <f t="shared" si="5"/>
        <v>0</v>
      </c>
    </row>
    <row r="172" spans="1:10" ht="15" customHeight="1" x14ac:dyDescent="0.2">
      <c r="A172" s="50" t="s">
        <v>588</v>
      </c>
      <c r="B172" s="50" t="s">
        <v>589</v>
      </c>
      <c r="C172" s="50" t="s">
        <v>129</v>
      </c>
      <c r="D172" s="50">
        <v>25569.18</v>
      </c>
      <c r="E172" s="50">
        <v>0</v>
      </c>
      <c r="F172" s="50" t="s">
        <v>585</v>
      </c>
      <c r="G172" s="50" t="s">
        <v>585</v>
      </c>
      <c r="H172" t="str">
        <f t="shared" si="4"/>
        <v>11040602</v>
      </c>
      <c r="I172" t="str">
        <f>VLOOKUP(H172,'Plan de cuentas'!A:J,4,FALSE)</f>
        <v>Analitica</v>
      </c>
      <c r="J172" s="53">
        <f t="shared" si="5"/>
        <v>25569.18</v>
      </c>
    </row>
    <row r="173" spans="1:10" ht="15" customHeight="1" x14ac:dyDescent="0.2">
      <c r="A173" s="49" t="s">
        <v>590</v>
      </c>
      <c r="B173" s="49" t="s">
        <v>591</v>
      </c>
      <c r="C173" s="49" t="s">
        <v>129</v>
      </c>
      <c r="D173" s="49">
        <v>0</v>
      </c>
      <c r="E173" s="49">
        <v>1991.34</v>
      </c>
      <c r="F173" s="49" t="s">
        <v>592</v>
      </c>
      <c r="G173" s="49" t="s">
        <v>592</v>
      </c>
      <c r="H173" t="str">
        <f t="shared" si="4"/>
        <v>110408</v>
      </c>
      <c r="I173" t="str">
        <f>VLOOKUP(H173,'Plan de cuentas'!A:J,4,FALSE)</f>
        <v>Sintetica</v>
      </c>
      <c r="J173" s="53">
        <f t="shared" si="5"/>
        <v>-1991.34</v>
      </c>
    </row>
    <row r="174" spans="1:10" ht="15" customHeight="1" x14ac:dyDescent="0.2">
      <c r="A174" s="50" t="s">
        <v>593</v>
      </c>
      <c r="B174" s="50" t="s">
        <v>594</v>
      </c>
      <c r="C174" s="50" t="s">
        <v>129</v>
      </c>
      <c r="D174" s="50">
        <v>0</v>
      </c>
      <c r="E174" s="50">
        <v>1991.34</v>
      </c>
      <c r="F174" s="50" t="s">
        <v>592</v>
      </c>
      <c r="G174" s="50" t="s">
        <v>592</v>
      </c>
      <c r="H174" t="str">
        <f t="shared" si="4"/>
        <v>11040801</v>
      </c>
      <c r="I174" t="str">
        <f>VLOOKUP(H174,'Plan de cuentas'!A:J,4,FALSE)</f>
        <v>Sintetica</v>
      </c>
      <c r="J174" s="53">
        <f t="shared" si="5"/>
        <v>-1991.34</v>
      </c>
    </row>
    <row r="175" spans="1:10" ht="15" customHeight="1" x14ac:dyDescent="0.2">
      <c r="A175" s="49" t="s">
        <v>595</v>
      </c>
      <c r="B175" s="49" t="s">
        <v>596</v>
      </c>
      <c r="C175" s="49" t="s">
        <v>129</v>
      </c>
      <c r="D175" s="49">
        <v>0</v>
      </c>
      <c r="E175" s="49">
        <v>0</v>
      </c>
      <c r="F175" s="49" t="s">
        <v>129</v>
      </c>
      <c r="G175" s="49" t="s">
        <v>129</v>
      </c>
      <c r="H175" t="str">
        <f t="shared" si="4"/>
        <v>1104080101</v>
      </c>
      <c r="I175" t="str">
        <f>VLOOKUP(H175,'Plan de cuentas'!A:J,4,FALSE)</f>
        <v>Analitica</v>
      </c>
      <c r="J175" s="53">
        <f t="shared" si="5"/>
        <v>0</v>
      </c>
    </row>
    <row r="176" spans="1:10" ht="15" customHeight="1" x14ac:dyDescent="0.2">
      <c r="A176" s="50" t="s">
        <v>597</v>
      </c>
      <c r="B176" s="50" t="s">
        <v>598</v>
      </c>
      <c r="C176" s="50" t="s">
        <v>129</v>
      </c>
      <c r="D176" s="50">
        <v>0</v>
      </c>
      <c r="E176" s="50">
        <v>0</v>
      </c>
      <c r="F176" s="50" t="s">
        <v>129</v>
      </c>
      <c r="G176" s="50" t="s">
        <v>129</v>
      </c>
      <c r="H176" t="str">
        <f t="shared" si="4"/>
        <v>1104080102</v>
      </c>
      <c r="I176" t="str">
        <f>VLOOKUP(H176,'Plan de cuentas'!A:J,4,FALSE)</f>
        <v>Analitica</v>
      </c>
      <c r="J176" s="53">
        <f t="shared" si="5"/>
        <v>0</v>
      </c>
    </row>
    <row r="177" spans="1:10" ht="15" customHeight="1" x14ac:dyDescent="0.2">
      <c r="A177" s="49" t="s">
        <v>599</v>
      </c>
      <c r="B177" s="49" t="s">
        <v>600</v>
      </c>
      <c r="C177" s="49" t="s">
        <v>129</v>
      </c>
      <c r="D177" s="49">
        <v>0</v>
      </c>
      <c r="E177" s="49">
        <v>0</v>
      </c>
      <c r="F177" s="49" t="s">
        <v>129</v>
      </c>
      <c r="G177" s="49" t="s">
        <v>129</v>
      </c>
      <c r="H177" t="str">
        <f t="shared" si="4"/>
        <v>1104080103</v>
      </c>
      <c r="I177" t="str">
        <f>VLOOKUP(H177,'Plan de cuentas'!A:J,4,FALSE)</f>
        <v>Analitica</v>
      </c>
      <c r="J177" s="53">
        <f t="shared" si="5"/>
        <v>0</v>
      </c>
    </row>
    <row r="178" spans="1:10" ht="15" customHeight="1" x14ac:dyDescent="0.2">
      <c r="A178" s="50" t="s">
        <v>601</v>
      </c>
      <c r="B178" s="50" t="s">
        <v>602</v>
      </c>
      <c r="C178" s="50" t="s">
        <v>129</v>
      </c>
      <c r="D178" s="50">
        <v>0</v>
      </c>
      <c r="E178" s="50">
        <v>0</v>
      </c>
      <c r="F178" s="50" t="s">
        <v>129</v>
      </c>
      <c r="G178" s="50" t="s">
        <v>129</v>
      </c>
      <c r="H178" t="str">
        <f t="shared" si="4"/>
        <v>1104080104</v>
      </c>
      <c r="I178" t="str">
        <f>VLOOKUP(H178,'Plan de cuentas'!A:J,4,FALSE)</f>
        <v>Analitica</v>
      </c>
      <c r="J178" s="53">
        <f t="shared" si="5"/>
        <v>0</v>
      </c>
    </row>
    <row r="179" spans="1:10" ht="15" customHeight="1" x14ac:dyDescent="0.2">
      <c r="A179" s="49" t="s">
        <v>603</v>
      </c>
      <c r="B179" s="49" t="s">
        <v>600</v>
      </c>
      <c r="C179" s="49" t="s">
        <v>129</v>
      </c>
      <c r="D179" s="49">
        <v>0</v>
      </c>
      <c r="E179" s="49">
        <v>1991.34</v>
      </c>
      <c r="F179" s="49" t="s">
        <v>592</v>
      </c>
      <c r="G179" s="49" t="s">
        <v>592</v>
      </c>
      <c r="H179" t="str">
        <f t="shared" si="4"/>
        <v>1104080105</v>
      </c>
      <c r="I179" t="str">
        <f>VLOOKUP(H179,'Plan de cuentas'!A:J,4,FALSE)</f>
        <v>Analitica</v>
      </c>
      <c r="J179" s="53">
        <f t="shared" si="5"/>
        <v>-1991.34</v>
      </c>
    </row>
    <row r="180" spans="1:10" ht="15" customHeight="1" x14ac:dyDescent="0.2">
      <c r="A180" s="50" t="s">
        <v>604</v>
      </c>
      <c r="B180" s="50" t="s">
        <v>605</v>
      </c>
      <c r="C180" s="50" t="s">
        <v>129</v>
      </c>
      <c r="D180" s="50">
        <v>0</v>
      </c>
      <c r="E180" s="50">
        <v>0</v>
      </c>
      <c r="F180" s="50" t="s">
        <v>129</v>
      </c>
      <c r="G180" s="50" t="s">
        <v>129</v>
      </c>
      <c r="H180" t="str">
        <f t="shared" si="4"/>
        <v>1104080106</v>
      </c>
      <c r="I180" t="str">
        <f>VLOOKUP(H180,'Plan de cuentas'!A:J,4,FALSE)</f>
        <v>Analitica</v>
      </c>
      <c r="J180" s="53">
        <f t="shared" si="5"/>
        <v>0</v>
      </c>
    </row>
    <row r="181" spans="1:10" ht="15" customHeight="1" x14ac:dyDescent="0.2">
      <c r="A181" s="49" t="s">
        <v>606</v>
      </c>
      <c r="B181" s="49" t="s">
        <v>607</v>
      </c>
      <c r="C181" s="49" t="s">
        <v>129</v>
      </c>
      <c r="D181" s="49">
        <v>0</v>
      </c>
      <c r="E181" s="49">
        <v>0</v>
      </c>
      <c r="F181" s="49" t="s">
        <v>129</v>
      </c>
      <c r="G181" s="49" t="s">
        <v>129</v>
      </c>
      <c r="H181" t="str">
        <f t="shared" si="4"/>
        <v>1104080107</v>
      </c>
      <c r="I181" t="str">
        <f>VLOOKUP(H181,'Plan de cuentas'!A:J,4,FALSE)</f>
        <v>Analitica</v>
      </c>
      <c r="J181" s="53">
        <f t="shared" si="5"/>
        <v>0</v>
      </c>
    </row>
    <row r="182" spans="1:10" ht="15" customHeight="1" x14ac:dyDescent="0.2">
      <c r="A182" s="50" t="s">
        <v>608</v>
      </c>
      <c r="B182" s="50" t="s">
        <v>609</v>
      </c>
      <c r="C182" s="50" t="s">
        <v>129</v>
      </c>
      <c r="D182" s="50">
        <v>0</v>
      </c>
      <c r="E182" s="50">
        <v>0</v>
      </c>
      <c r="F182" s="50" t="s">
        <v>129</v>
      </c>
      <c r="G182" s="50" t="s">
        <v>129</v>
      </c>
      <c r="H182" t="str">
        <f t="shared" si="4"/>
        <v>11040802</v>
      </c>
      <c r="I182" t="str">
        <f>VLOOKUP(H182,'Plan de cuentas'!A:J,4,FALSE)</f>
        <v>Sintetica</v>
      </c>
      <c r="J182" s="53">
        <f t="shared" si="5"/>
        <v>0</v>
      </c>
    </row>
    <row r="183" spans="1:10" ht="15" customHeight="1" x14ac:dyDescent="0.2">
      <c r="A183" s="49" t="s">
        <v>610</v>
      </c>
      <c r="B183" s="49" t="s">
        <v>552</v>
      </c>
      <c r="C183" s="49" t="s">
        <v>129</v>
      </c>
      <c r="D183" s="49">
        <v>0</v>
      </c>
      <c r="E183" s="49">
        <v>0</v>
      </c>
      <c r="F183" s="49" t="s">
        <v>129</v>
      </c>
      <c r="G183" s="49" t="s">
        <v>129</v>
      </c>
      <c r="H183" t="str">
        <f t="shared" si="4"/>
        <v>1104080201</v>
      </c>
      <c r="I183" t="str">
        <f>VLOOKUP(H183,'Plan de cuentas'!A:J,4,FALSE)</f>
        <v>Analitica</v>
      </c>
      <c r="J183" s="53">
        <f t="shared" si="5"/>
        <v>0</v>
      </c>
    </row>
    <row r="184" spans="1:10" ht="15" customHeight="1" x14ac:dyDescent="0.2">
      <c r="A184" s="50" t="s">
        <v>611</v>
      </c>
      <c r="B184" s="50" t="s">
        <v>612</v>
      </c>
      <c r="C184" s="50" t="s">
        <v>129</v>
      </c>
      <c r="D184" s="50">
        <v>0</v>
      </c>
      <c r="E184" s="50">
        <v>0</v>
      </c>
      <c r="F184" s="50" t="s">
        <v>129</v>
      </c>
      <c r="G184" s="50" t="s">
        <v>129</v>
      </c>
      <c r="H184" t="str">
        <f t="shared" si="4"/>
        <v>1104080202</v>
      </c>
      <c r="I184" t="str">
        <f>VLOOKUP(H184,'Plan de cuentas'!A:J,4,FALSE)</f>
        <v>Analitica</v>
      </c>
      <c r="J184" s="53">
        <f t="shared" si="5"/>
        <v>0</v>
      </c>
    </row>
    <row r="185" spans="1:10" ht="15" customHeight="1" x14ac:dyDescent="0.2">
      <c r="A185" s="49" t="s">
        <v>613</v>
      </c>
      <c r="B185" s="49" t="s">
        <v>614</v>
      </c>
      <c r="C185" s="49" t="s">
        <v>129</v>
      </c>
      <c r="D185" s="49">
        <v>0</v>
      </c>
      <c r="E185" s="49">
        <v>0</v>
      </c>
      <c r="F185" s="49" t="s">
        <v>129</v>
      </c>
      <c r="G185" s="49" t="s">
        <v>129</v>
      </c>
      <c r="H185" t="str">
        <f t="shared" si="4"/>
        <v>1104080203</v>
      </c>
      <c r="I185" t="str">
        <f>VLOOKUP(H185,'Plan de cuentas'!A:J,4,FALSE)</f>
        <v>Analitica</v>
      </c>
      <c r="J185" s="53">
        <f t="shared" si="5"/>
        <v>0</v>
      </c>
    </row>
    <row r="186" spans="1:10" ht="15" customHeight="1" x14ac:dyDescent="0.2">
      <c r="A186" s="50" t="s">
        <v>615</v>
      </c>
      <c r="B186" s="50" t="s">
        <v>616</v>
      </c>
      <c r="C186" s="50" t="s">
        <v>129</v>
      </c>
      <c r="D186" s="50">
        <v>0</v>
      </c>
      <c r="E186" s="50">
        <v>0</v>
      </c>
      <c r="F186" s="50" t="s">
        <v>129</v>
      </c>
      <c r="G186" s="50" t="s">
        <v>129</v>
      </c>
      <c r="H186" t="str">
        <f t="shared" si="4"/>
        <v>11040803</v>
      </c>
      <c r="I186" t="str">
        <f>VLOOKUP(H186,'Plan de cuentas'!A:J,4,FALSE)</f>
        <v>Sintetica</v>
      </c>
      <c r="J186" s="53">
        <f t="shared" si="5"/>
        <v>0</v>
      </c>
    </row>
    <row r="187" spans="1:10" ht="15" customHeight="1" x14ac:dyDescent="0.2">
      <c r="A187" s="49" t="s">
        <v>617</v>
      </c>
      <c r="B187" s="49" t="s">
        <v>618</v>
      </c>
      <c r="C187" s="49" t="s">
        <v>129</v>
      </c>
      <c r="D187" s="49">
        <v>0</v>
      </c>
      <c r="E187" s="49">
        <v>0</v>
      </c>
      <c r="F187" s="49" t="s">
        <v>129</v>
      </c>
      <c r="G187" s="49" t="s">
        <v>129</v>
      </c>
      <c r="H187" t="str">
        <f t="shared" si="4"/>
        <v>1104080301</v>
      </c>
      <c r="I187" t="str">
        <f>VLOOKUP(H187,'Plan de cuentas'!A:J,4,FALSE)</f>
        <v>Analitica</v>
      </c>
      <c r="J187" s="53">
        <f t="shared" si="5"/>
        <v>0</v>
      </c>
    </row>
    <row r="188" spans="1:10" ht="15" customHeight="1" x14ac:dyDescent="0.2">
      <c r="A188" s="50" t="s">
        <v>619</v>
      </c>
      <c r="B188" s="50" t="s">
        <v>620</v>
      </c>
      <c r="C188" s="50" t="s">
        <v>129</v>
      </c>
      <c r="D188" s="50">
        <v>0</v>
      </c>
      <c r="E188" s="50">
        <v>0</v>
      </c>
      <c r="F188" s="50" t="s">
        <v>129</v>
      </c>
      <c r="G188" s="50" t="s">
        <v>129</v>
      </c>
      <c r="H188" t="str">
        <f t="shared" si="4"/>
        <v>11040804</v>
      </c>
      <c r="I188" t="str">
        <f>VLOOKUP(H188,'Plan de cuentas'!A:J,4,FALSE)</f>
        <v>Sintetica</v>
      </c>
      <c r="J188" s="53">
        <f t="shared" si="5"/>
        <v>0</v>
      </c>
    </row>
    <row r="189" spans="1:10" ht="15" customHeight="1" x14ac:dyDescent="0.2">
      <c r="A189" s="49" t="s">
        <v>621</v>
      </c>
      <c r="B189" s="49" t="s">
        <v>622</v>
      </c>
      <c r="C189" s="49" t="s">
        <v>129</v>
      </c>
      <c r="D189" s="49">
        <v>0</v>
      </c>
      <c r="E189" s="49">
        <v>0</v>
      </c>
      <c r="F189" s="49" t="s">
        <v>129</v>
      </c>
      <c r="G189" s="49" t="s">
        <v>129</v>
      </c>
      <c r="H189" t="str">
        <f t="shared" si="4"/>
        <v>1104080401</v>
      </c>
      <c r="I189" t="str">
        <f>VLOOKUP(H189,'Plan de cuentas'!A:J,4,FALSE)</f>
        <v>Analitica</v>
      </c>
      <c r="J189" s="53">
        <f t="shared" si="5"/>
        <v>0</v>
      </c>
    </row>
    <row r="190" spans="1:10" ht="15" customHeight="1" x14ac:dyDescent="0.2">
      <c r="A190" s="50" t="s">
        <v>623</v>
      </c>
      <c r="B190" s="50" t="s">
        <v>624</v>
      </c>
      <c r="C190" s="50" t="s">
        <v>129</v>
      </c>
      <c r="D190" s="50">
        <v>0</v>
      </c>
      <c r="E190" s="50">
        <v>0</v>
      </c>
      <c r="F190" s="50" t="s">
        <v>129</v>
      </c>
      <c r="G190" s="50" t="s">
        <v>129</v>
      </c>
      <c r="H190" t="str">
        <f t="shared" si="4"/>
        <v>1104080402</v>
      </c>
      <c r="I190" t="str">
        <f>VLOOKUP(H190,'Plan de cuentas'!A:J,4,FALSE)</f>
        <v>Analitica</v>
      </c>
      <c r="J190" s="53">
        <f t="shared" si="5"/>
        <v>0</v>
      </c>
    </row>
    <row r="191" spans="1:10" ht="15" customHeight="1" x14ac:dyDescent="0.2">
      <c r="A191" s="49" t="s">
        <v>625</v>
      </c>
      <c r="B191" s="49" t="s">
        <v>626</v>
      </c>
      <c r="C191" s="49" t="s">
        <v>129</v>
      </c>
      <c r="D191" s="49">
        <v>0</v>
      </c>
      <c r="E191" s="49">
        <v>0</v>
      </c>
      <c r="F191" s="49" t="s">
        <v>129</v>
      </c>
      <c r="G191" s="49" t="s">
        <v>129</v>
      </c>
      <c r="H191" t="str">
        <f t="shared" si="4"/>
        <v>1104080403</v>
      </c>
      <c r="I191" t="str">
        <f>VLOOKUP(H191,'Plan de cuentas'!A:J,4,FALSE)</f>
        <v>Analitica</v>
      </c>
      <c r="J191" s="53">
        <f t="shared" si="5"/>
        <v>0</v>
      </c>
    </row>
    <row r="192" spans="1:10" ht="15" customHeight="1" x14ac:dyDescent="0.2">
      <c r="A192" s="50" t="s">
        <v>627</v>
      </c>
      <c r="B192" s="50" t="s">
        <v>628</v>
      </c>
      <c r="C192" s="50" t="s">
        <v>129</v>
      </c>
      <c r="D192" s="50">
        <v>166575.03</v>
      </c>
      <c r="E192" s="50">
        <v>26678.39</v>
      </c>
      <c r="F192" s="50" t="s">
        <v>629</v>
      </c>
      <c r="G192" s="50" t="s">
        <v>629</v>
      </c>
      <c r="H192" t="str">
        <f t="shared" si="4"/>
        <v>110410</v>
      </c>
      <c r="I192" t="str">
        <f>VLOOKUP(H192,'Plan de cuentas'!A:J,4,FALSE)</f>
        <v>Sintetica</v>
      </c>
      <c r="J192" s="53">
        <f t="shared" si="5"/>
        <v>139896.64000000001</v>
      </c>
    </row>
    <row r="193" spans="1:10" ht="15" customHeight="1" x14ac:dyDescent="0.2">
      <c r="A193" s="49" t="s">
        <v>630</v>
      </c>
      <c r="B193" s="49" t="s">
        <v>628</v>
      </c>
      <c r="C193" s="49" t="s">
        <v>129</v>
      </c>
      <c r="D193" s="49">
        <v>166575.03</v>
      </c>
      <c r="E193" s="49">
        <v>26678.39</v>
      </c>
      <c r="F193" s="49" t="s">
        <v>629</v>
      </c>
      <c r="G193" s="49" t="s">
        <v>629</v>
      </c>
      <c r="H193" t="str">
        <f t="shared" si="4"/>
        <v>11041001</v>
      </c>
      <c r="I193" t="str">
        <f>VLOOKUP(H193,'Plan de cuentas'!A:J,4,FALSE)</f>
        <v>Analitica</v>
      </c>
      <c r="J193" s="53">
        <f t="shared" si="5"/>
        <v>139896.64000000001</v>
      </c>
    </row>
    <row r="194" spans="1:10" ht="15" customHeight="1" x14ac:dyDescent="0.2">
      <c r="A194" s="50" t="s">
        <v>631</v>
      </c>
      <c r="B194" s="50" t="s">
        <v>632</v>
      </c>
      <c r="C194" s="50" t="s">
        <v>129</v>
      </c>
      <c r="D194" s="50">
        <v>1202937.72</v>
      </c>
      <c r="E194" s="50">
        <v>471400.42</v>
      </c>
      <c r="F194" s="50" t="s">
        <v>633</v>
      </c>
      <c r="G194" s="50" t="s">
        <v>633</v>
      </c>
      <c r="H194" t="str">
        <f t="shared" si="4"/>
        <v>1105</v>
      </c>
      <c r="I194" t="str">
        <f>VLOOKUP(H194,'Plan de cuentas'!A:J,4,FALSE)</f>
        <v>Sintetica</v>
      </c>
      <c r="J194" s="53">
        <f t="shared" si="5"/>
        <v>731537.3</v>
      </c>
    </row>
    <row r="195" spans="1:10" ht="15" customHeight="1" x14ac:dyDescent="0.2">
      <c r="A195" s="49" t="s">
        <v>634</v>
      </c>
      <c r="B195" s="49" t="s">
        <v>635</v>
      </c>
      <c r="C195" s="49" t="s">
        <v>129</v>
      </c>
      <c r="D195" s="49">
        <v>353060.12</v>
      </c>
      <c r="E195" s="49">
        <v>327616.21999999997</v>
      </c>
      <c r="F195" s="49" t="s">
        <v>636</v>
      </c>
      <c r="G195" s="49" t="s">
        <v>636</v>
      </c>
      <c r="H195" t="str">
        <f t="shared" si="4"/>
        <v>110502</v>
      </c>
      <c r="I195" t="str">
        <f>VLOOKUP(H195,'Plan de cuentas'!A:J,4,FALSE)</f>
        <v>Sintetica</v>
      </c>
      <c r="J195" s="53">
        <f t="shared" si="5"/>
        <v>25443.9</v>
      </c>
    </row>
    <row r="196" spans="1:10" ht="15" customHeight="1" x14ac:dyDescent="0.2">
      <c r="A196" s="50" t="s">
        <v>637</v>
      </c>
      <c r="B196" s="50" t="s">
        <v>638</v>
      </c>
      <c r="C196" s="50" t="s">
        <v>129</v>
      </c>
      <c r="D196" s="50">
        <v>4659.66</v>
      </c>
      <c r="E196" s="50">
        <v>2184.25</v>
      </c>
      <c r="F196" s="50" t="s">
        <v>639</v>
      </c>
      <c r="G196" s="50" t="s">
        <v>639</v>
      </c>
      <c r="H196" t="str">
        <f t="shared" ref="H196:H259" si="6">SUBSTITUTE(A196,".","")</f>
        <v>11050201</v>
      </c>
      <c r="I196" t="str">
        <f>VLOOKUP(H196,'Plan de cuentas'!A:J,4,FALSE)</f>
        <v>Sintetica</v>
      </c>
      <c r="J196" s="53">
        <f t="shared" ref="J196:J259" si="7">IF(RIGHT(G196,1)="D",+VALUE(SUBSTITUTE(G196,"D"," ")),IF(RIGHT(G196,1)="C",-VALUE(SUBSTITUTE(G196,"C"," ")),0))</f>
        <v>2475.41</v>
      </c>
    </row>
    <row r="197" spans="1:10" ht="15" customHeight="1" x14ac:dyDescent="0.2">
      <c r="A197" s="49" t="s">
        <v>640</v>
      </c>
      <c r="B197" s="49" t="s">
        <v>641</v>
      </c>
      <c r="C197" s="49" t="s">
        <v>129</v>
      </c>
      <c r="D197" s="49">
        <v>4659.66</v>
      </c>
      <c r="E197" s="49">
        <v>2184.25</v>
      </c>
      <c r="F197" s="49" t="s">
        <v>639</v>
      </c>
      <c r="G197" s="49" t="s">
        <v>639</v>
      </c>
      <c r="H197" t="str">
        <f t="shared" si="6"/>
        <v>1105020101</v>
      </c>
      <c r="I197" t="str">
        <f>VLOOKUP(H197,'Plan de cuentas'!A:J,4,FALSE)</f>
        <v>Analitica</v>
      </c>
      <c r="J197" s="53">
        <f t="shared" si="7"/>
        <v>2475.41</v>
      </c>
    </row>
    <row r="198" spans="1:10" ht="15" customHeight="1" x14ac:dyDescent="0.2">
      <c r="A198" s="50" t="s">
        <v>642</v>
      </c>
      <c r="B198" s="50" t="s">
        <v>643</v>
      </c>
      <c r="C198" s="50" t="s">
        <v>129</v>
      </c>
      <c r="D198" s="50">
        <v>348400.46</v>
      </c>
      <c r="E198" s="50">
        <v>325431.96999999997</v>
      </c>
      <c r="F198" s="50" t="s">
        <v>644</v>
      </c>
      <c r="G198" s="50" t="s">
        <v>644</v>
      </c>
      <c r="H198" t="str">
        <f t="shared" si="6"/>
        <v>11050202</v>
      </c>
      <c r="I198" t="str">
        <f>VLOOKUP(H198,'Plan de cuentas'!A:J,4,FALSE)</f>
        <v>Sintetica</v>
      </c>
      <c r="J198" s="53">
        <f t="shared" si="7"/>
        <v>22968.49</v>
      </c>
    </row>
    <row r="199" spans="1:10" ht="15" customHeight="1" x14ac:dyDescent="0.2">
      <c r="A199" s="49" t="s">
        <v>645</v>
      </c>
      <c r="B199" s="49" t="s">
        <v>646</v>
      </c>
      <c r="C199" s="49" t="s">
        <v>129</v>
      </c>
      <c r="D199" s="49">
        <v>348400.46</v>
      </c>
      <c r="E199" s="49">
        <v>325431.96999999997</v>
      </c>
      <c r="F199" s="49" t="s">
        <v>644</v>
      </c>
      <c r="G199" s="49" t="s">
        <v>644</v>
      </c>
      <c r="H199" t="str">
        <f t="shared" si="6"/>
        <v>1105020201</v>
      </c>
      <c r="I199" t="str">
        <f>VLOOKUP(H199,'Plan de cuentas'!A:J,4,FALSE)</f>
        <v>Analitica</v>
      </c>
      <c r="J199" s="53">
        <f t="shared" si="7"/>
        <v>22968.49</v>
      </c>
    </row>
    <row r="200" spans="1:10" ht="15" customHeight="1" x14ac:dyDescent="0.2">
      <c r="A200" s="50" t="s">
        <v>647</v>
      </c>
      <c r="B200" s="50" t="s">
        <v>648</v>
      </c>
      <c r="C200" s="50" t="s">
        <v>129</v>
      </c>
      <c r="D200" s="50">
        <v>849877.6</v>
      </c>
      <c r="E200" s="50">
        <v>143784.20000000001</v>
      </c>
      <c r="F200" s="50" t="s">
        <v>649</v>
      </c>
      <c r="G200" s="50" t="s">
        <v>649</v>
      </c>
      <c r="H200" t="str">
        <f t="shared" si="6"/>
        <v>110503</v>
      </c>
      <c r="I200" t="str">
        <f>VLOOKUP(H200,'Plan de cuentas'!A:J,4,FALSE)</f>
        <v>Sintetica</v>
      </c>
      <c r="J200" s="53">
        <f t="shared" si="7"/>
        <v>706093.4</v>
      </c>
    </row>
    <row r="201" spans="1:10" ht="15" customHeight="1" x14ac:dyDescent="0.2">
      <c r="A201" s="49" t="s">
        <v>650</v>
      </c>
      <c r="B201" s="49" t="s">
        <v>651</v>
      </c>
      <c r="C201" s="49" t="s">
        <v>129</v>
      </c>
      <c r="D201" s="49">
        <v>6210.47</v>
      </c>
      <c r="E201" s="49">
        <v>2470.77</v>
      </c>
      <c r="F201" s="49" t="s">
        <v>652</v>
      </c>
      <c r="G201" s="49" t="s">
        <v>652</v>
      </c>
      <c r="H201" t="str">
        <f t="shared" si="6"/>
        <v>11050301</v>
      </c>
      <c r="I201" t="str">
        <f>VLOOKUP(H201,'Plan de cuentas'!A:J,4,FALSE)</f>
        <v>Sintetica</v>
      </c>
      <c r="J201" s="53">
        <f t="shared" si="7"/>
        <v>3739.7</v>
      </c>
    </row>
    <row r="202" spans="1:10" ht="15" customHeight="1" x14ac:dyDescent="0.2">
      <c r="A202" s="50" t="s">
        <v>653</v>
      </c>
      <c r="B202" s="50" t="s">
        <v>654</v>
      </c>
      <c r="C202" s="50" t="s">
        <v>129</v>
      </c>
      <c r="D202" s="50">
        <v>46.03</v>
      </c>
      <c r="E202" s="50">
        <v>35.29</v>
      </c>
      <c r="F202" s="50" t="s">
        <v>655</v>
      </c>
      <c r="G202" s="50" t="s">
        <v>655</v>
      </c>
      <c r="H202" t="str">
        <f t="shared" si="6"/>
        <v>1105030101</v>
      </c>
      <c r="I202" t="str">
        <f>VLOOKUP(H202,'Plan de cuentas'!A:J,4,FALSE)</f>
        <v>Analitica</v>
      </c>
      <c r="J202" s="53">
        <f t="shared" si="7"/>
        <v>10.74</v>
      </c>
    </row>
    <row r="203" spans="1:10" ht="15" customHeight="1" x14ac:dyDescent="0.2">
      <c r="A203" s="49" t="s">
        <v>656</v>
      </c>
      <c r="B203" s="49" t="s">
        <v>657</v>
      </c>
      <c r="C203" s="49" t="s">
        <v>129</v>
      </c>
      <c r="D203" s="49">
        <v>1487.73</v>
      </c>
      <c r="E203" s="49">
        <v>122.87</v>
      </c>
      <c r="F203" s="49" t="s">
        <v>658</v>
      </c>
      <c r="G203" s="49" t="s">
        <v>658</v>
      </c>
      <c r="H203" t="str">
        <f t="shared" si="6"/>
        <v>1105030102</v>
      </c>
      <c r="I203" t="str">
        <f>VLOOKUP(H203,'Plan de cuentas'!A:J,4,FALSE)</f>
        <v>Analitica</v>
      </c>
      <c r="J203" s="53">
        <f t="shared" si="7"/>
        <v>1364.86</v>
      </c>
    </row>
    <row r="204" spans="1:10" ht="15" customHeight="1" x14ac:dyDescent="0.2">
      <c r="A204" s="50" t="s">
        <v>659</v>
      </c>
      <c r="B204" s="50" t="s">
        <v>660</v>
      </c>
      <c r="C204" s="50" t="s">
        <v>129</v>
      </c>
      <c r="D204" s="50">
        <v>0</v>
      </c>
      <c r="E204" s="50">
        <v>0</v>
      </c>
      <c r="F204" s="50" t="s">
        <v>129</v>
      </c>
      <c r="G204" s="50" t="s">
        <v>129</v>
      </c>
      <c r="H204" t="str">
        <f t="shared" si="6"/>
        <v>1105030104</v>
      </c>
      <c r="I204" t="str">
        <f>VLOOKUP(H204,'Plan de cuentas'!A:J,4,FALSE)</f>
        <v>Analitica</v>
      </c>
      <c r="J204" s="53">
        <f t="shared" si="7"/>
        <v>0</v>
      </c>
    </row>
    <row r="205" spans="1:10" ht="15" customHeight="1" x14ac:dyDescent="0.2">
      <c r="A205" s="49" t="s">
        <v>661</v>
      </c>
      <c r="B205" s="49" t="s">
        <v>662</v>
      </c>
      <c r="C205" s="49" t="s">
        <v>129</v>
      </c>
      <c r="D205" s="49">
        <v>27.86</v>
      </c>
      <c r="E205" s="49">
        <v>0</v>
      </c>
      <c r="F205" s="49" t="s">
        <v>663</v>
      </c>
      <c r="G205" s="49" t="s">
        <v>663</v>
      </c>
      <c r="H205" t="str">
        <f t="shared" si="6"/>
        <v>1105030105</v>
      </c>
      <c r="I205" t="str">
        <f>VLOOKUP(H205,'Plan de cuentas'!A:J,4,FALSE)</f>
        <v>Analitica</v>
      </c>
      <c r="J205" s="53">
        <f t="shared" si="7"/>
        <v>27.86</v>
      </c>
    </row>
    <row r="206" spans="1:10" ht="15" customHeight="1" x14ac:dyDescent="0.2">
      <c r="A206" s="50" t="s">
        <v>664</v>
      </c>
      <c r="B206" s="50" t="s">
        <v>651</v>
      </c>
      <c r="C206" s="50" t="s">
        <v>129</v>
      </c>
      <c r="D206" s="50">
        <v>4580.08</v>
      </c>
      <c r="E206" s="50">
        <v>2312.61</v>
      </c>
      <c r="F206" s="50" t="s">
        <v>665</v>
      </c>
      <c r="G206" s="50" t="s">
        <v>665</v>
      </c>
      <c r="H206" t="str">
        <f t="shared" si="6"/>
        <v>1105030106</v>
      </c>
      <c r="I206" t="str">
        <f>VLOOKUP(H206,'Plan de cuentas'!A:J,4,FALSE)</f>
        <v>Analitica</v>
      </c>
      <c r="J206" s="53">
        <f t="shared" si="7"/>
        <v>2267.4699999999998</v>
      </c>
    </row>
    <row r="207" spans="1:10" ht="15" customHeight="1" x14ac:dyDescent="0.2">
      <c r="A207" s="49" t="s">
        <v>666</v>
      </c>
      <c r="B207" s="49" t="s">
        <v>667</v>
      </c>
      <c r="C207" s="49" t="s">
        <v>129</v>
      </c>
      <c r="D207" s="49">
        <v>68.77</v>
      </c>
      <c r="E207" s="49">
        <v>0</v>
      </c>
      <c r="F207" s="49" t="s">
        <v>668</v>
      </c>
      <c r="G207" s="49" t="s">
        <v>668</v>
      </c>
      <c r="H207" t="str">
        <f t="shared" si="6"/>
        <v>1105030107</v>
      </c>
      <c r="I207" t="str">
        <f>VLOOKUP(H207,'Plan de cuentas'!A:J,4,FALSE)</f>
        <v>Analitica</v>
      </c>
      <c r="J207" s="53">
        <f t="shared" si="7"/>
        <v>68.77</v>
      </c>
    </row>
    <row r="208" spans="1:10" ht="15" customHeight="1" x14ac:dyDescent="0.2">
      <c r="A208" s="50" t="s">
        <v>669</v>
      </c>
      <c r="B208" s="50" t="s">
        <v>670</v>
      </c>
      <c r="C208" s="50" t="s">
        <v>129</v>
      </c>
      <c r="D208" s="50">
        <v>843667.13</v>
      </c>
      <c r="E208" s="50">
        <v>141313.43</v>
      </c>
      <c r="F208" s="50" t="s">
        <v>671</v>
      </c>
      <c r="G208" s="50" t="s">
        <v>671</v>
      </c>
      <c r="H208" t="str">
        <f t="shared" si="6"/>
        <v>11050302</v>
      </c>
      <c r="I208" t="str">
        <f>VLOOKUP(H208,'Plan de cuentas'!A:J,4,FALSE)</f>
        <v>Sintetica</v>
      </c>
      <c r="J208" s="53">
        <f t="shared" si="7"/>
        <v>702353.7</v>
      </c>
    </row>
    <row r="209" spans="1:10" ht="15" customHeight="1" x14ac:dyDescent="0.2">
      <c r="A209" s="49" t="s">
        <v>672</v>
      </c>
      <c r="B209" s="49" t="s">
        <v>673</v>
      </c>
      <c r="C209" s="49" t="s">
        <v>129</v>
      </c>
      <c r="D209" s="49">
        <v>3026.15</v>
      </c>
      <c r="E209" s="49">
        <v>0</v>
      </c>
      <c r="F209" s="49" t="s">
        <v>674</v>
      </c>
      <c r="G209" s="49" t="s">
        <v>674</v>
      </c>
      <c r="H209" t="str">
        <f t="shared" si="6"/>
        <v>1105030201</v>
      </c>
      <c r="I209" t="str">
        <f>VLOOKUP(H209,'Plan de cuentas'!A:J,4,FALSE)</f>
        <v>Analitica</v>
      </c>
      <c r="J209" s="53">
        <f t="shared" si="7"/>
        <v>3026.15</v>
      </c>
    </row>
    <row r="210" spans="1:10" ht="15" customHeight="1" x14ac:dyDescent="0.2">
      <c r="A210" s="50" t="s">
        <v>675</v>
      </c>
      <c r="B210" s="50" t="s">
        <v>676</v>
      </c>
      <c r="C210" s="50" t="s">
        <v>129</v>
      </c>
      <c r="D210" s="50">
        <v>3650.18</v>
      </c>
      <c r="E210" s="50">
        <v>300.81</v>
      </c>
      <c r="F210" s="50" t="s">
        <v>677</v>
      </c>
      <c r="G210" s="50" t="s">
        <v>677</v>
      </c>
      <c r="H210" t="str">
        <f t="shared" si="6"/>
        <v>1105030202</v>
      </c>
      <c r="I210" t="str">
        <f>VLOOKUP(H210,'Plan de cuentas'!A:J,4,FALSE)</f>
        <v>Analitica</v>
      </c>
      <c r="J210" s="53">
        <f t="shared" si="7"/>
        <v>3349.37</v>
      </c>
    </row>
    <row r="211" spans="1:10" ht="15" customHeight="1" x14ac:dyDescent="0.2">
      <c r="A211" s="49" t="s">
        <v>678</v>
      </c>
      <c r="B211" s="49" t="s">
        <v>679</v>
      </c>
      <c r="C211" s="49" t="s">
        <v>129</v>
      </c>
      <c r="D211" s="49">
        <v>0</v>
      </c>
      <c r="E211" s="49">
        <v>0</v>
      </c>
      <c r="F211" s="49" t="s">
        <v>129</v>
      </c>
      <c r="G211" s="49" t="s">
        <v>129</v>
      </c>
      <c r="H211" t="str">
        <f t="shared" si="6"/>
        <v>1105030203</v>
      </c>
      <c r="I211" t="str">
        <f>VLOOKUP(H211,'Plan de cuentas'!A:J,4,FALSE)</f>
        <v>Analitica</v>
      </c>
      <c r="J211" s="53">
        <f t="shared" si="7"/>
        <v>0</v>
      </c>
    </row>
    <row r="212" spans="1:10" ht="15" customHeight="1" x14ac:dyDescent="0.2">
      <c r="A212" s="50" t="s">
        <v>680</v>
      </c>
      <c r="B212" s="50" t="s">
        <v>681</v>
      </c>
      <c r="C212" s="50" t="s">
        <v>129</v>
      </c>
      <c r="D212" s="50">
        <v>113283.99</v>
      </c>
      <c r="E212" s="50">
        <v>0</v>
      </c>
      <c r="F212" s="50" t="s">
        <v>682</v>
      </c>
      <c r="G212" s="50" t="s">
        <v>682</v>
      </c>
      <c r="H212" t="str">
        <f t="shared" si="6"/>
        <v>1105030204</v>
      </c>
      <c r="I212" t="str">
        <f>VLOOKUP(H212,'Plan de cuentas'!A:J,4,FALSE)</f>
        <v>Analitica</v>
      </c>
      <c r="J212" s="53">
        <f t="shared" si="7"/>
        <v>113283.99</v>
      </c>
    </row>
    <row r="213" spans="1:10" ht="15" customHeight="1" x14ac:dyDescent="0.2">
      <c r="A213" s="49" t="s">
        <v>683</v>
      </c>
      <c r="B213" s="49" t="s">
        <v>684</v>
      </c>
      <c r="C213" s="49" t="s">
        <v>129</v>
      </c>
      <c r="D213" s="49">
        <v>500908.67</v>
      </c>
      <c r="E213" s="49">
        <v>33421.9</v>
      </c>
      <c r="F213" s="49" t="s">
        <v>685</v>
      </c>
      <c r="G213" s="49" t="s">
        <v>685</v>
      </c>
      <c r="H213" t="str">
        <f t="shared" si="6"/>
        <v>1105030205</v>
      </c>
      <c r="I213" t="str">
        <f>VLOOKUP(H213,'Plan de cuentas'!A:J,4,FALSE)</f>
        <v>Analitica</v>
      </c>
      <c r="J213" s="53">
        <f t="shared" si="7"/>
        <v>467486.77</v>
      </c>
    </row>
    <row r="214" spans="1:10" ht="15" customHeight="1" x14ac:dyDescent="0.2">
      <c r="A214" s="50" t="s">
        <v>686</v>
      </c>
      <c r="B214" s="50" t="s">
        <v>670</v>
      </c>
      <c r="C214" s="50" t="s">
        <v>129</v>
      </c>
      <c r="D214" s="50">
        <v>108899.93</v>
      </c>
      <c r="E214" s="50">
        <v>69493.25</v>
      </c>
      <c r="F214" s="50" t="s">
        <v>687</v>
      </c>
      <c r="G214" s="50" t="s">
        <v>687</v>
      </c>
      <c r="H214" t="str">
        <f t="shared" si="6"/>
        <v>1105030206</v>
      </c>
      <c r="I214" t="str">
        <f>VLOOKUP(H214,'Plan de cuentas'!A:J,4,FALSE)</f>
        <v>Analitica</v>
      </c>
      <c r="J214" s="53">
        <f t="shared" si="7"/>
        <v>39406.68</v>
      </c>
    </row>
    <row r="215" spans="1:10" ht="15" customHeight="1" x14ac:dyDescent="0.2">
      <c r="A215" s="49" t="s">
        <v>688</v>
      </c>
      <c r="B215" s="49" t="s">
        <v>689</v>
      </c>
      <c r="C215" s="49" t="s">
        <v>129</v>
      </c>
      <c r="D215" s="49">
        <v>3593.34</v>
      </c>
      <c r="E215" s="49">
        <v>0</v>
      </c>
      <c r="F215" s="49" t="s">
        <v>690</v>
      </c>
      <c r="G215" s="49" t="s">
        <v>690</v>
      </c>
      <c r="H215" t="str">
        <f t="shared" si="6"/>
        <v>1105030207</v>
      </c>
      <c r="I215" t="str">
        <f>VLOOKUP(H215,'Plan de cuentas'!A:J,4,FALSE)</f>
        <v>Analitica</v>
      </c>
      <c r="J215" s="53">
        <f t="shared" si="7"/>
        <v>3593.34</v>
      </c>
    </row>
    <row r="216" spans="1:10" ht="15" customHeight="1" x14ac:dyDescent="0.2">
      <c r="A216" s="50" t="s">
        <v>691</v>
      </c>
      <c r="B216" s="50" t="s">
        <v>692</v>
      </c>
      <c r="C216" s="50" t="s">
        <v>129</v>
      </c>
      <c r="D216" s="50">
        <v>35151.83</v>
      </c>
      <c r="E216" s="50">
        <v>18578.91</v>
      </c>
      <c r="F216" s="50" t="s">
        <v>693</v>
      </c>
      <c r="G216" s="50" t="s">
        <v>693</v>
      </c>
      <c r="H216" t="str">
        <f t="shared" si="6"/>
        <v>1105030208</v>
      </c>
      <c r="I216" t="str">
        <f>VLOOKUP(H216,'Plan de cuentas'!A:J,4,FALSE)</f>
        <v>Analitica</v>
      </c>
      <c r="J216" s="53">
        <f t="shared" si="7"/>
        <v>16572.919999999998</v>
      </c>
    </row>
    <row r="217" spans="1:10" ht="15" customHeight="1" x14ac:dyDescent="0.2">
      <c r="A217" s="49" t="s">
        <v>694</v>
      </c>
      <c r="B217" s="49" t="s">
        <v>695</v>
      </c>
      <c r="C217" s="49" t="s">
        <v>129</v>
      </c>
      <c r="D217" s="49">
        <v>75153.039999999994</v>
      </c>
      <c r="E217" s="49">
        <v>19518.560000000001</v>
      </c>
      <c r="F217" s="49" t="s">
        <v>696</v>
      </c>
      <c r="G217" s="49" t="s">
        <v>696</v>
      </c>
      <c r="H217" t="str">
        <f t="shared" si="6"/>
        <v>1105030210</v>
      </c>
      <c r="I217" t="str">
        <f>VLOOKUP(H217,'Plan de cuentas'!A:J,4,FALSE)</f>
        <v>Analitica</v>
      </c>
      <c r="J217" s="53">
        <f t="shared" si="7"/>
        <v>55634.48</v>
      </c>
    </row>
    <row r="218" spans="1:10" ht="15" customHeight="1" x14ac:dyDescent="0.2">
      <c r="A218" s="50" t="s">
        <v>697</v>
      </c>
      <c r="B218" s="50" t="s">
        <v>698</v>
      </c>
      <c r="C218" s="50" t="s">
        <v>129</v>
      </c>
      <c r="D218" s="50">
        <v>0</v>
      </c>
      <c r="E218" s="50">
        <v>0</v>
      </c>
      <c r="F218" s="50" t="s">
        <v>129</v>
      </c>
      <c r="G218" s="50" t="s">
        <v>129</v>
      </c>
      <c r="H218" t="str">
        <f t="shared" si="6"/>
        <v>1106</v>
      </c>
      <c r="I218" t="str">
        <f>VLOOKUP(H218,'Plan de cuentas'!A:J,4,FALSE)</f>
        <v>Sintetica</v>
      </c>
      <c r="J218" s="53">
        <f t="shared" si="7"/>
        <v>0</v>
      </c>
    </row>
    <row r="219" spans="1:10" ht="15" customHeight="1" x14ac:dyDescent="0.2">
      <c r="A219" s="49" t="s">
        <v>699</v>
      </c>
      <c r="B219" s="49" t="s">
        <v>700</v>
      </c>
      <c r="C219" s="49" t="s">
        <v>129</v>
      </c>
      <c r="D219" s="49">
        <v>0</v>
      </c>
      <c r="E219" s="49">
        <v>0</v>
      </c>
      <c r="F219" s="49" t="s">
        <v>129</v>
      </c>
      <c r="G219" s="49" t="s">
        <v>129</v>
      </c>
      <c r="H219" t="str">
        <f t="shared" si="6"/>
        <v>110601</v>
      </c>
      <c r="I219" t="str">
        <f>VLOOKUP(H219,'Plan de cuentas'!A:J,4,FALSE)</f>
        <v>Sintetica</v>
      </c>
      <c r="J219" s="53">
        <f t="shared" si="7"/>
        <v>0</v>
      </c>
    </row>
    <row r="220" spans="1:10" ht="15" customHeight="1" x14ac:dyDescent="0.2">
      <c r="A220" s="50" t="s">
        <v>701</v>
      </c>
      <c r="B220" s="50" t="s">
        <v>700</v>
      </c>
      <c r="C220" s="50" t="s">
        <v>129</v>
      </c>
      <c r="D220" s="50">
        <v>0</v>
      </c>
      <c r="E220" s="50">
        <v>0</v>
      </c>
      <c r="F220" s="50" t="s">
        <v>129</v>
      </c>
      <c r="G220" s="50" t="s">
        <v>129</v>
      </c>
      <c r="H220" t="str">
        <f t="shared" si="6"/>
        <v>11060101</v>
      </c>
      <c r="I220" t="str">
        <f>VLOOKUP(H220,'Plan de cuentas'!A:J,4,FALSE)</f>
        <v>Analitica</v>
      </c>
      <c r="J220" s="53">
        <f t="shared" si="7"/>
        <v>0</v>
      </c>
    </row>
    <row r="221" spans="1:10" ht="15" customHeight="1" x14ac:dyDescent="0.2">
      <c r="A221" s="49" t="s">
        <v>702</v>
      </c>
      <c r="B221" s="49" t="s">
        <v>703</v>
      </c>
      <c r="C221" s="49" t="s">
        <v>129</v>
      </c>
      <c r="D221" s="49">
        <v>98799075.870000005</v>
      </c>
      <c r="E221" s="49">
        <v>14541953.17</v>
      </c>
      <c r="F221" s="49" t="s">
        <v>704</v>
      </c>
      <c r="G221" s="49" t="s">
        <v>704</v>
      </c>
      <c r="H221" t="str">
        <f t="shared" si="6"/>
        <v>12</v>
      </c>
      <c r="I221" t="str">
        <f>VLOOKUP(H221,'Plan de cuentas'!A:J,4,FALSE)</f>
        <v>Sintetica</v>
      </c>
      <c r="J221" s="53">
        <f t="shared" si="7"/>
        <v>84257122.700000003</v>
      </c>
    </row>
    <row r="222" spans="1:10" ht="15" customHeight="1" x14ac:dyDescent="0.2">
      <c r="A222" s="50" t="s">
        <v>705</v>
      </c>
      <c r="B222" s="50" t="s">
        <v>706</v>
      </c>
      <c r="C222" s="50" t="s">
        <v>129</v>
      </c>
      <c r="D222" s="50">
        <v>21904477.27</v>
      </c>
      <c r="E222" s="50">
        <v>251674.13</v>
      </c>
      <c r="F222" s="50" t="s">
        <v>707</v>
      </c>
      <c r="G222" s="50" t="s">
        <v>707</v>
      </c>
      <c r="H222" t="str">
        <f t="shared" si="6"/>
        <v>1201</v>
      </c>
      <c r="I222" t="str">
        <f>VLOOKUP(H222,'Plan de cuentas'!A:J,4,FALSE)</f>
        <v>Sintetica</v>
      </c>
      <c r="J222" s="53">
        <f t="shared" si="7"/>
        <v>21652803.140000001</v>
      </c>
    </row>
    <row r="223" spans="1:10" ht="15" customHeight="1" x14ac:dyDescent="0.2">
      <c r="A223" s="49" t="s">
        <v>708</v>
      </c>
      <c r="B223" s="49" t="s">
        <v>253</v>
      </c>
      <c r="C223" s="49" t="s">
        <v>129</v>
      </c>
      <c r="D223" s="49">
        <v>253046.39999999999</v>
      </c>
      <c r="E223" s="49">
        <v>251674.13</v>
      </c>
      <c r="F223" s="49" t="s">
        <v>709</v>
      </c>
      <c r="G223" s="49" t="s">
        <v>709</v>
      </c>
      <c r="H223" t="str">
        <f t="shared" si="6"/>
        <v>120101</v>
      </c>
      <c r="I223" t="str">
        <f>VLOOKUP(H223,'Plan de cuentas'!A:J,4,FALSE)</f>
        <v>Sintetica</v>
      </c>
      <c r="J223" s="53">
        <f t="shared" si="7"/>
        <v>1372.27</v>
      </c>
    </row>
    <row r="224" spans="1:10" ht="15" customHeight="1" x14ac:dyDescent="0.2">
      <c r="A224" s="50" t="s">
        <v>710</v>
      </c>
      <c r="B224" s="50" t="s">
        <v>275</v>
      </c>
      <c r="C224" s="50" t="s">
        <v>129</v>
      </c>
      <c r="D224" s="50">
        <v>1372.27</v>
      </c>
      <c r="E224" s="50">
        <v>0</v>
      </c>
      <c r="F224" s="50" t="s">
        <v>709</v>
      </c>
      <c r="G224" s="50" t="s">
        <v>709</v>
      </c>
      <c r="H224" t="str">
        <f t="shared" si="6"/>
        <v>12010101</v>
      </c>
      <c r="I224" t="str">
        <f>VLOOKUP(H224,'Plan de cuentas'!A:J,4,FALSE)</f>
        <v>Sintetica</v>
      </c>
      <c r="J224" s="53">
        <f t="shared" si="7"/>
        <v>1372.27</v>
      </c>
    </row>
    <row r="225" spans="1:10" ht="15" customHeight="1" x14ac:dyDescent="0.2">
      <c r="A225" s="49" t="s">
        <v>711</v>
      </c>
      <c r="B225" s="49" t="s">
        <v>712</v>
      </c>
      <c r="C225" s="49" t="s">
        <v>129</v>
      </c>
      <c r="D225" s="49">
        <v>1372.27</v>
      </c>
      <c r="E225" s="49">
        <v>0</v>
      </c>
      <c r="F225" s="49" t="s">
        <v>709</v>
      </c>
      <c r="G225" s="49" t="s">
        <v>709</v>
      </c>
      <c r="H225" t="str">
        <f t="shared" si="6"/>
        <v>1201010101</v>
      </c>
      <c r="I225" t="str">
        <f>VLOOKUP(H225,'Plan de cuentas'!A:J,4,FALSE)</f>
        <v>Analitica</v>
      </c>
      <c r="J225" s="53">
        <f t="shared" si="7"/>
        <v>1372.27</v>
      </c>
    </row>
    <row r="226" spans="1:10" ht="15" customHeight="1" x14ac:dyDescent="0.2">
      <c r="A226" s="50" t="s">
        <v>713</v>
      </c>
      <c r="B226" s="50" t="s">
        <v>714</v>
      </c>
      <c r="C226" s="50" t="s">
        <v>129</v>
      </c>
      <c r="D226" s="50">
        <v>0</v>
      </c>
      <c r="E226" s="50">
        <v>0</v>
      </c>
      <c r="F226" s="50" t="s">
        <v>129</v>
      </c>
      <c r="G226" s="50" t="s">
        <v>129</v>
      </c>
      <c r="H226" t="str">
        <f t="shared" si="6"/>
        <v>1201010102</v>
      </c>
      <c r="I226" t="str">
        <f>VLOOKUP(H226,'Plan de cuentas'!A:J,4,FALSE)</f>
        <v>Analitica</v>
      </c>
      <c r="J226" s="53">
        <f t="shared" si="7"/>
        <v>0</v>
      </c>
    </row>
    <row r="227" spans="1:10" ht="15" customHeight="1" x14ac:dyDescent="0.2">
      <c r="A227" s="49" t="s">
        <v>715</v>
      </c>
      <c r="B227" s="49" t="s">
        <v>256</v>
      </c>
      <c r="C227" s="49" t="s">
        <v>129</v>
      </c>
      <c r="D227" s="49">
        <v>0</v>
      </c>
      <c r="E227" s="49">
        <v>0</v>
      </c>
      <c r="F227" s="49" t="s">
        <v>129</v>
      </c>
      <c r="G227" s="49" t="s">
        <v>129</v>
      </c>
      <c r="H227" t="str">
        <f t="shared" si="6"/>
        <v>12010102</v>
      </c>
      <c r="I227" t="str">
        <f>VLOOKUP(H227,'Plan de cuentas'!A:J,4,FALSE)</f>
        <v>Sintetica</v>
      </c>
      <c r="J227" s="53">
        <f t="shared" si="7"/>
        <v>0</v>
      </c>
    </row>
    <row r="228" spans="1:10" ht="15" customHeight="1" x14ac:dyDescent="0.2">
      <c r="A228" s="50" t="s">
        <v>716</v>
      </c>
      <c r="B228" s="50" t="s">
        <v>717</v>
      </c>
      <c r="C228" s="50" t="s">
        <v>129</v>
      </c>
      <c r="D228" s="50">
        <v>0</v>
      </c>
      <c r="E228" s="50">
        <v>0</v>
      </c>
      <c r="F228" s="50" t="s">
        <v>129</v>
      </c>
      <c r="G228" s="50" t="s">
        <v>129</v>
      </c>
      <c r="H228" t="str">
        <f t="shared" si="6"/>
        <v>1201010201</v>
      </c>
      <c r="I228" t="str">
        <f>VLOOKUP(H228,'Plan de cuentas'!A:J,4,FALSE)</f>
        <v>Analitica</v>
      </c>
      <c r="J228" s="53">
        <f t="shared" si="7"/>
        <v>0</v>
      </c>
    </row>
    <row r="229" spans="1:10" ht="15" customHeight="1" x14ac:dyDescent="0.2">
      <c r="A229" s="49" t="s">
        <v>718</v>
      </c>
      <c r="B229" s="49" t="s">
        <v>719</v>
      </c>
      <c r="C229" s="49" t="s">
        <v>129</v>
      </c>
      <c r="D229" s="49">
        <v>251674.13</v>
      </c>
      <c r="E229" s="49">
        <v>251674.13</v>
      </c>
      <c r="F229" s="49" t="s">
        <v>129</v>
      </c>
      <c r="G229" s="49" t="s">
        <v>129</v>
      </c>
      <c r="H229" t="str">
        <f t="shared" si="6"/>
        <v>12010103</v>
      </c>
      <c r="I229" t="str">
        <f>VLOOKUP(H229,'Plan de cuentas'!A:J,4,FALSE)</f>
        <v>Sintetica</v>
      </c>
      <c r="J229" s="53">
        <f t="shared" si="7"/>
        <v>0</v>
      </c>
    </row>
    <row r="230" spans="1:10" ht="15" customHeight="1" x14ac:dyDescent="0.2">
      <c r="A230" s="50" t="s">
        <v>720</v>
      </c>
      <c r="B230" s="50" t="s">
        <v>721</v>
      </c>
      <c r="C230" s="50" t="s">
        <v>129</v>
      </c>
      <c r="D230" s="50">
        <v>251674.13</v>
      </c>
      <c r="E230" s="50">
        <v>0</v>
      </c>
      <c r="F230" s="50" t="s">
        <v>722</v>
      </c>
      <c r="G230" s="50" t="s">
        <v>722</v>
      </c>
      <c r="H230" t="str">
        <f t="shared" si="6"/>
        <v>1201010301</v>
      </c>
      <c r="I230" t="str">
        <f>VLOOKUP(H230,'Plan de cuentas'!A:J,4,FALSE)</f>
        <v>Analitica</v>
      </c>
      <c r="J230" s="53">
        <f t="shared" si="7"/>
        <v>251674.13</v>
      </c>
    </row>
    <row r="231" spans="1:10" ht="15" customHeight="1" x14ac:dyDescent="0.2">
      <c r="A231" s="49" t="s">
        <v>723</v>
      </c>
      <c r="B231" s="49" t="s">
        <v>724</v>
      </c>
      <c r="C231" s="49" t="s">
        <v>129</v>
      </c>
      <c r="D231" s="49">
        <v>0</v>
      </c>
      <c r="E231" s="49">
        <v>251674.13</v>
      </c>
      <c r="F231" s="49" t="s">
        <v>725</v>
      </c>
      <c r="G231" s="49" t="s">
        <v>725</v>
      </c>
      <c r="H231" t="str">
        <f t="shared" si="6"/>
        <v>1201010302</v>
      </c>
      <c r="I231" t="str">
        <f>VLOOKUP(H231,'Plan de cuentas'!A:J,4,FALSE)</f>
        <v>Analitica</v>
      </c>
      <c r="J231" s="53">
        <f t="shared" si="7"/>
        <v>-251674.13</v>
      </c>
    </row>
    <row r="232" spans="1:10" ht="15" customHeight="1" x14ac:dyDescent="0.2">
      <c r="A232" s="50" t="s">
        <v>726</v>
      </c>
      <c r="B232" s="50" t="s">
        <v>295</v>
      </c>
      <c r="C232" s="50" t="s">
        <v>129</v>
      </c>
      <c r="D232" s="50">
        <v>0</v>
      </c>
      <c r="E232" s="50">
        <v>0</v>
      </c>
      <c r="F232" s="50" t="s">
        <v>129</v>
      </c>
      <c r="G232" s="50" t="s">
        <v>129</v>
      </c>
      <c r="H232" t="str">
        <f t="shared" si="6"/>
        <v>120102</v>
      </c>
      <c r="I232" t="str">
        <f>VLOOKUP(H232,'Plan de cuentas'!A:J,4,FALSE)</f>
        <v>Sintetica</v>
      </c>
      <c r="J232" s="53">
        <f t="shared" si="7"/>
        <v>0</v>
      </c>
    </row>
    <row r="233" spans="1:10" ht="15" customHeight="1" x14ac:dyDescent="0.2">
      <c r="A233" s="49" t="s">
        <v>727</v>
      </c>
      <c r="B233" s="49" t="s">
        <v>728</v>
      </c>
      <c r="C233" s="49" t="s">
        <v>129</v>
      </c>
      <c r="D233" s="49">
        <v>0</v>
      </c>
      <c r="E233" s="49">
        <v>0</v>
      </c>
      <c r="F233" s="49" t="s">
        <v>129</v>
      </c>
      <c r="G233" s="49" t="s">
        <v>129</v>
      </c>
      <c r="H233" t="str">
        <f t="shared" si="6"/>
        <v>12010201</v>
      </c>
      <c r="I233" t="str">
        <f>VLOOKUP(H233,'Plan de cuentas'!A:J,4,FALSE)</f>
        <v>Analitica</v>
      </c>
      <c r="J233" s="53">
        <f t="shared" si="7"/>
        <v>0</v>
      </c>
    </row>
    <row r="234" spans="1:10" ht="15" customHeight="1" x14ac:dyDescent="0.2">
      <c r="A234" s="50" t="s">
        <v>729</v>
      </c>
      <c r="B234" s="50" t="s">
        <v>730</v>
      </c>
      <c r="C234" s="50" t="s">
        <v>129</v>
      </c>
      <c r="D234" s="50">
        <v>0</v>
      </c>
      <c r="E234" s="50">
        <v>0</v>
      </c>
      <c r="F234" s="50" t="s">
        <v>129</v>
      </c>
      <c r="G234" s="50" t="s">
        <v>129</v>
      </c>
      <c r="H234" t="str">
        <f t="shared" si="6"/>
        <v>12010202</v>
      </c>
      <c r="I234" t="str">
        <f>VLOOKUP(H234,'Plan de cuentas'!A:J,4,FALSE)</f>
        <v>Analitica</v>
      </c>
      <c r="J234" s="53">
        <f t="shared" si="7"/>
        <v>0</v>
      </c>
    </row>
    <row r="235" spans="1:10" ht="15" customHeight="1" x14ac:dyDescent="0.2">
      <c r="A235" s="49" t="s">
        <v>731</v>
      </c>
      <c r="B235" s="49" t="s">
        <v>732</v>
      </c>
      <c r="C235" s="49" t="s">
        <v>129</v>
      </c>
      <c r="D235" s="49">
        <v>0</v>
      </c>
      <c r="E235" s="49">
        <v>0</v>
      </c>
      <c r="F235" s="49" t="s">
        <v>129</v>
      </c>
      <c r="G235" s="49" t="s">
        <v>129</v>
      </c>
      <c r="H235" t="str">
        <f t="shared" si="6"/>
        <v>12010203</v>
      </c>
      <c r="I235" t="str">
        <f>VLOOKUP(H235,'Plan de cuentas'!A:J,4,FALSE)</f>
        <v>Analitica</v>
      </c>
      <c r="J235" s="53">
        <f t="shared" si="7"/>
        <v>0</v>
      </c>
    </row>
    <row r="236" spans="1:10" ht="15" customHeight="1" x14ac:dyDescent="0.2">
      <c r="A236" s="50" t="s">
        <v>733</v>
      </c>
      <c r="B236" s="50" t="s">
        <v>299</v>
      </c>
      <c r="C236" s="50" t="s">
        <v>129</v>
      </c>
      <c r="D236" s="50">
        <v>0</v>
      </c>
      <c r="E236" s="50">
        <v>0</v>
      </c>
      <c r="F236" s="50" t="s">
        <v>129</v>
      </c>
      <c r="G236" s="50" t="s">
        <v>129</v>
      </c>
      <c r="H236" t="str">
        <f t="shared" si="6"/>
        <v>120103</v>
      </c>
      <c r="I236" t="str">
        <f>VLOOKUP(H236,'Plan de cuentas'!A:J,4,FALSE)</f>
        <v>Sintetica</v>
      </c>
      <c r="J236" s="53">
        <f t="shared" si="7"/>
        <v>0</v>
      </c>
    </row>
    <row r="237" spans="1:10" ht="15" customHeight="1" x14ac:dyDescent="0.2">
      <c r="A237" s="49" t="s">
        <v>734</v>
      </c>
      <c r="B237" s="49" t="s">
        <v>735</v>
      </c>
      <c r="C237" s="49" t="s">
        <v>129</v>
      </c>
      <c r="D237" s="49">
        <v>0</v>
      </c>
      <c r="E237" s="49">
        <v>0</v>
      </c>
      <c r="F237" s="49" t="s">
        <v>129</v>
      </c>
      <c r="G237" s="49" t="s">
        <v>129</v>
      </c>
      <c r="H237" t="str">
        <f t="shared" si="6"/>
        <v>12010301</v>
      </c>
      <c r="I237" t="str">
        <f>VLOOKUP(H237,'Plan de cuentas'!A:J,4,FALSE)</f>
        <v>Analitica</v>
      </c>
      <c r="J237" s="53">
        <f t="shared" si="7"/>
        <v>0</v>
      </c>
    </row>
    <row r="238" spans="1:10" ht="15" customHeight="1" x14ac:dyDescent="0.2">
      <c r="A238" s="50" t="s">
        <v>736</v>
      </c>
      <c r="B238" s="50" t="s">
        <v>737</v>
      </c>
      <c r="C238" s="50" t="s">
        <v>129</v>
      </c>
      <c r="D238" s="50">
        <v>0</v>
      </c>
      <c r="E238" s="50">
        <v>0</v>
      </c>
      <c r="F238" s="50" t="s">
        <v>129</v>
      </c>
      <c r="G238" s="50" t="s">
        <v>129</v>
      </c>
      <c r="H238" t="str">
        <f t="shared" si="6"/>
        <v>12010302</v>
      </c>
      <c r="I238" t="str">
        <f>VLOOKUP(H238,'Plan de cuentas'!A:J,4,FALSE)</f>
        <v>Analitica</v>
      </c>
      <c r="J238" s="53">
        <f t="shared" si="7"/>
        <v>0</v>
      </c>
    </row>
    <row r="239" spans="1:10" ht="15" customHeight="1" x14ac:dyDescent="0.2">
      <c r="A239" s="49" t="s">
        <v>738</v>
      </c>
      <c r="B239" s="49" t="s">
        <v>739</v>
      </c>
      <c r="C239" s="49" t="s">
        <v>129</v>
      </c>
      <c r="D239" s="49">
        <v>0</v>
      </c>
      <c r="E239" s="49">
        <v>0</v>
      </c>
      <c r="F239" s="49" t="s">
        <v>129</v>
      </c>
      <c r="G239" s="49" t="s">
        <v>129</v>
      </c>
      <c r="H239" t="str">
        <f t="shared" si="6"/>
        <v>12010303</v>
      </c>
      <c r="I239" t="str">
        <f>VLOOKUP(H239,'Plan de cuentas'!A:J,4,FALSE)</f>
        <v>Analitica</v>
      </c>
      <c r="J239" s="53">
        <f t="shared" si="7"/>
        <v>0</v>
      </c>
    </row>
    <row r="240" spans="1:10" ht="15" customHeight="1" x14ac:dyDescent="0.2">
      <c r="A240" s="50" t="s">
        <v>740</v>
      </c>
      <c r="B240" s="50" t="s">
        <v>741</v>
      </c>
      <c r="C240" s="50" t="s">
        <v>129</v>
      </c>
      <c r="D240" s="50">
        <v>21613580.870000001</v>
      </c>
      <c r="E240" s="50">
        <v>0</v>
      </c>
      <c r="F240" s="50" t="s">
        <v>742</v>
      </c>
      <c r="G240" s="50" t="s">
        <v>742</v>
      </c>
      <c r="H240" t="str">
        <f t="shared" si="6"/>
        <v>120104</v>
      </c>
      <c r="I240" t="str">
        <f>VLOOKUP(H240,'Plan de cuentas'!A:J,4,FALSE)</f>
        <v>Sintetica</v>
      </c>
      <c r="J240" s="53">
        <f t="shared" si="7"/>
        <v>21613580.870000001</v>
      </c>
    </row>
    <row r="241" spans="1:10" ht="15" customHeight="1" x14ac:dyDescent="0.2">
      <c r="A241" s="49" t="s">
        <v>743</v>
      </c>
      <c r="B241" s="49" t="s">
        <v>744</v>
      </c>
      <c r="C241" s="49" t="s">
        <v>129</v>
      </c>
      <c r="D241" s="49">
        <v>9987595.5299999993</v>
      </c>
      <c r="E241" s="49">
        <v>0</v>
      </c>
      <c r="F241" s="49" t="s">
        <v>745</v>
      </c>
      <c r="G241" s="49" t="s">
        <v>745</v>
      </c>
      <c r="H241" t="str">
        <f t="shared" si="6"/>
        <v>12010401</v>
      </c>
      <c r="I241" t="str">
        <f>VLOOKUP(H241,'Plan de cuentas'!A:J,4,FALSE)</f>
        <v>Analitica</v>
      </c>
      <c r="J241" s="53">
        <f t="shared" si="7"/>
        <v>9987595.5299999993</v>
      </c>
    </row>
    <row r="242" spans="1:10" ht="15" customHeight="1" x14ac:dyDescent="0.2">
      <c r="A242" s="50" t="s">
        <v>746</v>
      </c>
      <c r="B242" s="50" t="s">
        <v>747</v>
      </c>
      <c r="C242" s="50" t="s">
        <v>129</v>
      </c>
      <c r="D242" s="50">
        <v>2496900.2000000002</v>
      </c>
      <c r="E242" s="50">
        <v>0</v>
      </c>
      <c r="F242" s="50" t="s">
        <v>748</v>
      </c>
      <c r="G242" s="50" t="s">
        <v>748</v>
      </c>
      <c r="H242" t="str">
        <f t="shared" si="6"/>
        <v>12010402</v>
      </c>
      <c r="I242" t="str">
        <f>VLOOKUP(H242,'Plan de cuentas'!A:J,4,FALSE)</f>
        <v>Analitica</v>
      </c>
      <c r="J242" s="53">
        <f t="shared" si="7"/>
        <v>2496900.2000000002</v>
      </c>
    </row>
    <row r="243" spans="1:10" ht="15" customHeight="1" x14ac:dyDescent="0.2">
      <c r="A243" s="49" t="s">
        <v>749</v>
      </c>
      <c r="B243" s="49" t="s">
        <v>750</v>
      </c>
      <c r="C243" s="49" t="s">
        <v>129</v>
      </c>
      <c r="D243" s="49">
        <v>516086.14</v>
      </c>
      <c r="E243" s="49">
        <v>0</v>
      </c>
      <c r="F243" s="49" t="s">
        <v>751</v>
      </c>
      <c r="G243" s="49" t="s">
        <v>751</v>
      </c>
      <c r="H243" t="str">
        <f t="shared" si="6"/>
        <v>12010403</v>
      </c>
      <c r="I243" t="str">
        <f>VLOOKUP(H243,'Plan de cuentas'!A:J,4,FALSE)</f>
        <v>Analitica</v>
      </c>
      <c r="J243" s="53">
        <f t="shared" si="7"/>
        <v>516086.14</v>
      </c>
    </row>
    <row r="244" spans="1:10" ht="15" customHeight="1" x14ac:dyDescent="0.2">
      <c r="A244" s="50" t="s">
        <v>752</v>
      </c>
      <c r="B244" s="50" t="s">
        <v>753</v>
      </c>
      <c r="C244" s="50" t="s">
        <v>129</v>
      </c>
      <c r="D244" s="50">
        <v>8612999</v>
      </c>
      <c r="E244" s="50">
        <v>0</v>
      </c>
      <c r="F244" s="50" t="s">
        <v>754</v>
      </c>
      <c r="G244" s="50" t="s">
        <v>754</v>
      </c>
      <c r="H244" t="str">
        <f t="shared" si="6"/>
        <v>12010404</v>
      </c>
      <c r="I244" t="str">
        <f>VLOOKUP(H244,'Plan de cuentas'!A:J,4,FALSE)</f>
        <v>Analitica</v>
      </c>
      <c r="J244" s="53">
        <f t="shared" si="7"/>
        <v>8612999</v>
      </c>
    </row>
    <row r="245" spans="1:10" ht="15" customHeight="1" x14ac:dyDescent="0.2">
      <c r="A245" s="49" t="s">
        <v>755</v>
      </c>
      <c r="B245" s="49" t="s">
        <v>756</v>
      </c>
      <c r="C245" s="49" t="s">
        <v>129</v>
      </c>
      <c r="D245" s="49">
        <v>37850</v>
      </c>
      <c r="E245" s="49">
        <v>0</v>
      </c>
      <c r="F245" s="49" t="s">
        <v>757</v>
      </c>
      <c r="G245" s="49" t="s">
        <v>757</v>
      </c>
      <c r="H245" t="str">
        <f t="shared" si="6"/>
        <v>120106</v>
      </c>
      <c r="I245" t="str">
        <f>VLOOKUP(H245,'Plan de cuentas'!A:J,4,FALSE)</f>
        <v>Sintetica</v>
      </c>
      <c r="J245" s="53">
        <f t="shared" si="7"/>
        <v>37850</v>
      </c>
    </row>
    <row r="246" spans="1:10" ht="15" customHeight="1" x14ac:dyDescent="0.2">
      <c r="A246" s="50" t="s">
        <v>758</v>
      </c>
      <c r="B246" s="50" t="s">
        <v>759</v>
      </c>
      <c r="C246" s="50" t="s">
        <v>129</v>
      </c>
      <c r="D246" s="50">
        <v>37850</v>
      </c>
      <c r="E246" s="50">
        <v>0</v>
      </c>
      <c r="F246" s="50" t="s">
        <v>757</v>
      </c>
      <c r="G246" s="50" t="s">
        <v>757</v>
      </c>
      <c r="H246" t="str">
        <f t="shared" si="6"/>
        <v>12010601</v>
      </c>
      <c r="I246" t="str">
        <f>VLOOKUP(H246,'Plan de cuentas'!A:J,4,FALSE)</f>
        <v>Analitica</v>
      </c>
      <c r="J246" s="53">
        <f t="shared" si="7"/>
        <v>37850</v>
      </c>
    </row>
    <row r="247" spans="1:10" ht="15" customHeight="1" x14ac:dyDescent="0.2">
      <c r="A247" s="49" t="s">
        <v>760</v>
      </c>
      <c r="B247" s="49" t="s">
        <v>761</v>
      </c>
      <c r="C247" s="49" t="s">
        <v>129</v>
      </c>
      <c r="D247" s="49">
        <v>0</v>
      </c>
      <c r="E247" s="49">
        <v>0</v>
      </c>
      <c r="F247" s="49" t="s">
        <v>129</v>
      </c>
      <c r="G247" s="49" t="s">
        <v>129</v>
      </c>
      <c r="H247" t="str">
        <f t="shared" si="6"/>
        <v>12010602</v>
      </c>
      <c r="I247" t="str">
        <f>VLOOKUP(H247,'Plan de cuentas'!A:J,4,FALSE)</f>
        <v>Analitica</v>
      </c>
      <c r="J247" s="53">
        <f t="shared" si="7"/>
        <v>0</v>
      </c>
    </row>
    <row r="248" spans="1:10" ht="15" customHeight="1" x14ac:dyDescent="0.2">
      <c r="A248" s="50" t="s">
        <v>762</v>
      </c>
      <c r="B248" s="50" t="s">
        <v>763</v>
      </c>
      <c r="C248" s="50" t="s">
        <v>129</v>
      </c>
      <c r="D248" s="50">
        <v>0</v>
      </c>
      <c r="E248" s="50">
        <v>0</v>
      </c>
      <c r="F248" s="50" t="s">
        <v>129</v>
      </c>
      <c r="G248" s="50" t="s">
        <v>129</v>
      </c>
      <c r="H248" t="str">
        <f t="shared" si="6"/>
        <v>12010603</v>
      </c>
      <c r="I248" t="str">
        <f>VLOOKUP(H248,'Plan de cuentas'!A:J,4,FALSE)</f>
        <v>Analitica</v>
      </c>
      <c r="J248" s="53">
        <f t="shared" si="7"/>
        <v>0</v>
      </c>
    </row>
    <row r="249" spans="1:10" ht="15" customHeight="1" x14ac:dyDescent="0.2">
      <c r="A249" s="49" t="s">
        <v>764</v>
      </c>
      <c r="B249" s="49" t="s">
        <v>765</v>
      </c>
      <c r="C249" s="49" t="s">
        <v>129</v>
      </c>
      <c r="D249" s="49">
        <v>253600.3</v>
      </c>
      <c r="E249" s="49">
        <v>94599.03</v>
      </c>
      <c r="F249" s="49" t="s">
        <v>766</v>
      </c>
      <c r="G249" s="49" t="s">
        <v>766</v>
      </c>
      <c r="H249" t="str">
        <f t="shared" si="6"/>
        <v>1202</v>
      </c>
      <c r="I249" t="str">
        <f>VLOOKUP(H249,'Plan de cuentas'!A:J,4,FALSE)</f>
        <v>Sintetica</v>
      </c>
      <c r="J249" s="53">
        <f t="shared" si="7"/>
        <v>159001.26999999999</v>
      </c>
    </row>
    <row r="250" spans="1:10" ht="15" customHeight="1" x14ac:dyDescent="0.2">
      <c r="A250" s="50" t="s">
        <v>767</v>
      </c>
      <c r="B250" s="50" t="s">
        <v>591</v>
      </c>
      <c r="C250" s="50" t="s">
        <v>129</v>
      </c>
      <c r="D250" s="50">
        <v>253600.3</v>
      </c>
      <c r="E250" s="50">
        <v>94599.03</v>
      </c>
      <c r="F250" s="50" t="s">
        <v>766</v>
      </c>
      <c r="G250" s="50" t="s">
        <v>766</v>
      </c>
      <c r="H250" t="str">
        <f t="shared" si="6"/>
        <v>120201</v>
      </c>
      <c r="I250" t="str">
        <f>VLOOKUP(H250,'Plan de cuentas'!A:J,4,FALSE)</f>
        <v>Sintetica</v>
      </c>
      <c r="J250" s="53">
        <f t="shared" si="7"/>
        <v>159001.26999999999</v>
      </c>
    </row>
    <row r="251" spans="1:10" ht="15" customHeight="1" x14ac:dyDescent="0.2">
      <c r="A251" s="49" t="s">
        <v>768</v>
      </c>
      <c r="B251" s="49" t="s">
        <v>769</v>
      </c>
      <c r="C251" s="49" t="s">
        <v>129</v>
      </c>
      <c r="D251" s="49">
        <v>115653.94</v>
      </c>
      <c r="E251" s="49">
        <v>68097.7</v>
      </c>
      <c r="F251" s="49" t="s">
        <v>770</v>
      </c>
      <c r="G251" s="49" t="s">
        <v>770</v>
      </c>
      <c r="H251" t="str">
        <f t="shared" si="6"/>
        <v>12020101</v>
      </c>
      <c r="I251" t="str">
        <f>VLOOKUP(H251,'Plan de cuentas'!A:J,4,FALSE)</f>
        <v>Sintetica</v>
      </c>
      <c r="J251" s="53">
        <f t="shared" si="7"/>
        <v>47556.24</v>
      </c>
    </row>
    <row r="252" spans="1:10" ht="15" customHeight="1" x14ac:dyDescent="0.2">
      <c r="A252" s="50" t="s">
        <v>771</v>
      </c>
      <c r="B252" s="50" t="s">
        <v>769</v>
      </c>
      <c r="C252" s="50" t="s">
        <v>129</v>
      </c>
      <c r="D252" s="50">
        <v>115653.94</v>
      </c>
      <c r="E252" s="50">
        <v>0</v>
      </c>
      <c r="F252" s="50" t="s">
        <v>772</v>
      </c>
      <c r="G252" s="50" t="s">
        <v>772</v>
      </c>
      <c r="H252" t="str">
        <f t="shared" si="6"/>
        <v>1202010101</v>
      </c>
      <c r="I252" t="str">
        <f>VLOOKUP(H252,'Plan de cuentas'!A:J,4,FALSE)</f>
        <v>Analitica</v>
      </c>
      <c r="J252" s="53">
        <f t="shared" si="7"/>
        <v>115653.94</v>
      </c>
    </row>
    <row r="253" spans="1:10" ht="15" customHeight="1" x14ac:dyDescent="0.2">
      <c r="A253" s="49" t="s">
        <v>773</v>
      </c>
      <c r="B253" s="49" t="s">
        <v>774</v>
      </c>
      <c r="C253" s="49" t="s">
        <v>129</v>
      </c>
      <c r="D253" s="49">
        <v>0</v>
      </c>
      <c r="E253" s="49">
        <v>68097.7</v>
      </c>
      <c r="F253" s="49" t="s">
        <v>775</v>
      </c>
      <c r="G253" s="49" t="s">
        <v>775</v>
      </c>
      <c r="H253" t="str">
        <f t="shared" si="6"/>
        <v>1202010102</v>
      </c>
      <c r="I253" t="str">
        <f>VLOOKUP(H253,'Plan de cuentas'!A:J,4,FALSE)</f>
        <v>Analitica</v>
      </c>
      <c r="J253" s="53">
        <f t="shared" si="7"/>
        <v>-68097.7</v>
      </c>
    </row>
    <row r="254" spans="1:10" ht="15" customHeight="1" x14ac:dyDescent="0.2">
      <c r="A254" s="50" t="s">
        <v>776</v>
      </c>
      <c r="B254" s="50" t="s">
        <v>777</v>
      </c>
      <c r="C254" s="50" t="s">
        <v>129</v>
      </c>
      <c r="D254" s="50">
        <v>137946.35999999999</v>
      </c>
      <c r="E254" s="50">
        <v>26501.33</v>
      </c>
      <c r="F254" s="50" t="s">
        <v>778</v>
      </c>
      <c r="G254" s="50" t="s">
        <v>778</v>
      </c>
      <c r="H254" t="str">
        <f t="shared" si="6"/>
        <v>12020102</v>
      </c>
      <c r="I254" t="str">
        <f>VLOOKUP(H254,'Plan de cuentas'!A:J,4,FALSE)</f>
        <v>Sintetica</v>
      </c>
      <c r="J254" s="53">
        <f t="shared" si="7"/>
        <v>111445.03</v>
      </c>
    </row>
    <row r="255" spans="1:10" ht="15" customHeight="1" x14ac:dyDescent="0.2">
      <c r="A255" s="49" t="s">
        <v>779</v>
      </c>
      <c r="B255" s="49" t="s">
        <v>780</v>
      </c>
      <c r="C255" s="49" t="s">
        <v>129</v>
      </c>
      <c r="D255" s="49">
        <v>94881.25</v>
      </c>
      <c r="E255" s="49">
        <v>21122.36</v>
      </c>
      <c r="F255" s="49" t="s">
        <v>781</v>
      </c>
      <c r="G255" s="49" t="s">
        <v>781</v>
      </c>
      <c r="H255" t="str">
        <f t="shared" si="6"/>
        <v>1202010201</v>
      </c>
      <c r="I255" t="str">
        <f>VLOOKUP(H255,'Plan de cuentas'!A:J,4,FALSE)</f>
        <v>Analitica</v>
      </c>
      <c r="J255" s="53">
        <f t="shared" si="7"/>
        <v>73758.89</v>
      </c>
    </row>
    <row r="256" spans="1:10" ht="15" customHeight="1" x14ac:dyDescent="0.2">
      <c r="A256" s="50" t="s">
        <v>782</v>
      </c>
      <c r="B256" s="50" t="s">
        <v>783</v>
      </c>
      <c r="C256" s="50" t="s">
        <v>129</v>
      </c>
      <c r="D256" s="50">
        <v>0</v>
      </c>
      <c r="E256" s="50">
        <v>0</v>
      </c>
      <c r="F256" s="50" t="s">
        <v>129</v>
      </c>
      <c r="G256" s="50" t="s">
        <v>129</v>
      </c>
      <c r="H256" t="str">
        <f t="shared" si="6"/>
        <v>1202010202</v>
      </c>
      <c r="I256" t="str">
        <f>VLOOKUP(H256,'Plan de cuentas'!A:J,4,FALSE)</f>
        <v>Analitica</v>
      </c>
      <c r="J256" s="53">
        <f t="shared" si="7"/>
        <v>0</v>
      </c>
    </row>
    <row r="257" spans="1:10" ht="15" customHeight="1" x14ac:dyDescent="0.2">
      <c r="A257" s="49" t="s">
        <v>784</v>
      </c>
      <c r="B257" s="49" t="s">
        <v>785</v>
      </c>
      <c r="C257" s="49" t="s">
        <v>129</v>
      </c>
      <c r="D257" s="49">
        <v>3982.68</v>
      </c>
      <c r="E257" s="49">
        <v>0</v>
      </c>
      <c r="F257" s="49" t="s">
        <v>786</v>
      </c>
      <c r="G257" s="49" t="s">
        <v>786</v>
      </c>
      <c r="H257" t="str">
        <f t="shared" si="6"/>
        <v>1202010203</v>
      </c>
      <c r="I257" t="str">
        <f>VLOOKUP(H257,'Plan de cuentas'!A:J,4,FALSE)</f>
        <v>Analitica</v>
      </c>
      <c r="J257" s="53">
        <f t="shared" si="7"/>
        <v>3982.68</v>
      </c>
    </row>
    <row r="258" spans="1:10" ht="15" customHeight="1" x14ac:dyDescent="0.2">
      <c r="A258" s="50" t="s">
        <v>787</v>
      </c>
      <c r="B258" s="50" t="s">
        <v>788</v>
      </c>
      <c r="C258" s="50" t="s">
        <v>129</v>
      </c>
      <c r="D258" s="50">
        <v>0</v>
      </c>
      <c r="E258" s="50">
        <v>0</v>
      </c>
      <c r="F258" s="50" t="s">
        <v>129</v>
      </c>
      <c r="G258" s="50" t="s">
        <v>129</v>
      </c>
      <c r="H258" t="str">
        <f t="shared" si="6"/>
        <v>1202010204</v>
      </c>
      <c r="I258" t="str">
        <f>VLOOKUP(H258,'Plan de cuentas'!A:J,4,FALSE)</f>
        <v>Analitica</v>
      </c>
      <c r="J258" s="53">
        <f t="shared" si="7"/>
        <v>0</v>
      </c>
    </row>
    <row r="259" spans="1:10" ht="15" customHeight="1" x14ac:dyDescent="0.2">
      <c r="A259" s="49" t="s">
        <v>789</v>
      </c>
      <c r="B259" s="49" t="s">
        <v>790</v>
      </c>
      <c r="C259" s="49" t="s">
        <v>129</v>
      </c>
      <c r="D259" s="49">
        <v>28837.37</v>
      </c>
      <c r="E259" s="49">
        <v>0.32</v>
      </c>
      <c r="F259" s="49" t="s">
        <v>791</v>
      </c>
      <c r="G259" s="49" t="s">
        <v>791</v>
      </c>
      <c r="H259" t="str">
        <f t="shared" si="6"/>
        <v>1202010205</v>
      </c>
      <c r="I259" t="str">
        <f>VLOOKUP(H259,'Plan de cuentas'!A:J,4,FALSE)</f>
        <v>Analitica</v>
      </c>
      <c r="J259" s="53">
        <f t="shared" si="7"/>
        <v>28837.05</v>
      </c>
    </row>
    <row r="260" spans="1:10" ht="15" customHeight="1" x14ac:dyDescent="0.2">
      <c r="A260" s="50" t="s">
        <v>792</v>
      </c>
      <c r="B260" s="50" t="s">
        <v>793</v>
      </c>
      <c r="C260" s="50" t="s">
        <v>129</v>
      </c>
      <c r="D260" s="50">
        <v>10245.06</v>
      </c>
      <c r="E260" s="50">
        <v>5378.65</v>
      </c>
      <c r="F260" s="50" t="s">
        <v>794</v>
      </c>
      <c r="G260" s="50" t="s">
        <v>794</v>
      </c>
      <c r="H260" t="str">
        <f t="shared" ref="H260:H323" si="8">SUBSTITUTE(A260,".","")</f>
        <v>1202010206</v>
      </c>
      <c r="I260" t="str">
        <f>VLOOKUP(H260,'Plan de cuentas'!A:J,4,FALSE)</f>
        <v>Analitica</v>
      </c>
      <c r="J260" s="53">
        <f t="shared" ref="J260:J323" si="9">IF(RIGHT(G260,1)="D",+VALUE(SUBSTITUTE(G260,"D"," ")),IF(RIGHT(G260,1)="C",-VALUE(SUBSTITUTE(G260,"C"," ")),0))</f>
        <v>4866.41</v>
      </c>
    </row>
    <row r="261" spans="1:10" ht="15" customHeight="1" x14ac:dyDescent="0.2">
      <c r="A261" s="49" t="s">
        <v>795</v>
      </c>
      <c r="B261" s="49" t="s">
        <v>796</v>
      </c>
      <c r="C261" s="49" t="s">
        <v>129</v>
      </c>
      <c r="D261" s="49">
        <v>0</v>
      </c>
      <c r="E261" s="49">
        <v>0</v>
      </c>
      <c r="F261" s="49" t="s">
        <v>129</v>
      </c>
      <c r="G261" s="49" t="s">
        <v>129</v>
      </c>
      <c r="H261" t="str">
        <f t="shared" si="8"/>
        <v>1202010299</v>
      </c>
      <c r="I261" t="str">
        <f>VLOOKUP(H261,'Plan de cuentas'!A:J,4,FALSE)</f>
        <v>Analitica</v>
      </c>
      <c r="J261" s="53">
        <f t="shared" si="9"/>
        <v>0</v>
      </c>
    </row>
    <row r="262" spans="1:10" ht="15" customHeight="1" x14ac:dyDescent="0.2">
      <c r="A262" s="50" t="s">
        <v>797</v>
      </c>
      <c r="B262" s="50" t="s">
        <v>798</v>
      </c>
      <c r="C262" s="50" t="s">
        <v>129</v>
      </c>
      <c r="D262" s="50">
        <v>1100794.2</v>
      </c>
      <c r="E262" s="50">
        <v>0</v>
      </c>
      <c r="F262" s="50" t="s">
        <v>799</v>
      </c>
      <c r="G262" s="50" t="s">
        <v>799</v>
      </c>
      <c r="H262" t="str">
        <f t="shared" si="8"/>
        <v>1203</v>
      </c>
      <c r="I262" t="str">
        <f>VLOOKUP(H262,'Plan de cuentas'!A:J,4,FALSE)</f>
        <v>Sintetica</v>
      </c>
      <c r="J262" s="53">
        <f t="shared" si="9"/>
        <v>1100794.2</v>
      </c>
    </row>
    <row r="263" spans="1:10" ht="15" customHeight="1" x14ac:dyDescent="0.2">
      <c r="A263" s="49" t="s">
        <v>800</v>
      </c>
      <c r="B263" s="49" t="s">
        <v>801</v>
      </c>
      <c r="C263" s="49" t="s">
        <v>129</v>
      </c>
      <c r="D263" s="49">
        <v>1100794.2</v>
      </c>
      <c r="E263" s="49">
        <v>0</v>
      </c>
      <c r="F263" s="49" t="s">
        <v>799</v>
      </c>
      <c r="G263" s="49" t="s">
        <v>799</v>
      </c>
      <c r="H263" t="str">
        <f t="shared" si="8"/>
        <v>120302</v>
      </c>
      <c r="I263" t="str">
        <f>VLOOKUP(H263,'Plan de cuentas'!A:J,4,FALSE)</f>
        <v>Sintetica</v>
      </c>
      <c r="J263" s="53">
        <f t="shared" si="9"/>
        <v>1100794.2</v>
      </c>
    </row>
    <row r="264" spans="1:10" ht="15" customHeight="1" x14ac:dyDescent="0.2">
      <c r="A264" s="50" t="s">
        <v>802</v>
      </c>
      <c r="B264" s="50" t="s">
        <v>803</v>
      </c>
      <c r="C264" s="50" t="s">
        <v>129</v>
      </c>
      <c r="D264" s="50">
        <v>1100794.2</v>
      </c>
      <c r="E264" s="50">
        <v>0</v>
      </c>
      <c r="F264" s="50" t="s">
        <v>799</v>
      </c>
      <c r="G264" s="50" t="s">
        <v>799</v>
      </c>
      <c r="H264" t="str">
        <f t="shared" si="8"/>
        <v>12030201</v>
      </c>
      <c r="I264" t="str">
        <f>VLOOKUP(H264,'Plan de cuentas'!A:J,4,FALSE)</f>
        <v>Sintetica</v>
      </c>
      <c r="J264" s="53">
        <f t="shared" si="9"/>
        <v>1100794.2</v>
      </c>
    </row>
    <row r="265" spans="1:10" ht="15" customHeight="1" x14ac:dyDescent="0.2">
      <c r="A265" s="49" t="s">
        <v>804</v>
      </c>
      <c r="B265" s="49" t="s">
        <v>805</v>
      </c>
      <c r="C265" s="49" t="s">
        <v>129</v>
      </c>
      <c r="D265" s="49">
        <v>990491.8</v>
      </c>
      <c r="E265" s="49">
        <v>0</v>
      </c>
      <c r="F265" s="49" t="s">
        <v>806</v>
      </c>
      <c r="G265" s="49" t="s">
        <v>806</v>
      </c>
      <c r="H265" t="str">
        <f t="shared" si="8"/>
        <v>1203020101</v>
      </c>
      <c r="I265" t="str">
        <f>VLOOKUP(H265,'Plan de cuentas'!A:J,4,FALSE)</f>
        <v>Analitica</v>
      </c>
      <c r="J265" s="53">
        <f t="shared" si="9"/>
        <v>990491.8</v>
      </c>
    </row>
    <row r="266" spans="1:10" ht="15" customHeight="1" x14ac:dyDescent="0.2">
      <c r="A266" s="50" t="s">
        <v>807</v>
      </c>
      <c r="B266" s="50" t="s">
        <v>808</v>
      </c>
      <c r="C266" s="50" t="s">
        <v>129</v>
      </c>
      <c r="D266" s="50">
        <v>110302.39999999999</v>
      </c>
      <c r="E266" s="50">
        <v>0</v>
      </c>
      <c r="F266" s="50" t="s">
        <v>809</v>
      </c>
      <c r="G266" s="50" t="s">
        <v>809</v>
      </c>
      <c r="H266" t="str">
        <f t="shared" si="8"/>
        <v>1203020102</v>
      </c>
      <c r="I266" t="str">
        <f>VLOOKUP(H266,'Plan de cuentas'!A:J,4,FALSE)</f>
        <v>Analitica</v>
      </c>
      <c r="J266" s="53">
        <f t="shared" si="9"/>
        <v>110302.39999999999</v>
      </c>
    </row>
    <row r="267" spans="1:10" ht="15" customHeight="1" x14ac:dyDescent="0.2">
      <c r="A267" s="49" t="s">
        <v>810</v>
      </c>
      <c r="B267" s="49" t="s">
        <v>811</v>
      </c>
      <c r="C267" s="49" t="s">
        <v>129</v>
      </c>
      <c r="D267" s="49">
        <v>44041102.82</v>
      </c>
      <c r="E267" s="49">
        <v>12061958.77</v>
      </c>
      <c r="F267" s="49" t="s">
        <v>812</v>
      </c>
      <c r="G267" s="49" t="s">
        <v>812</v>
      </c>
      <c r="H267" t="str">
        <f t="shared" si="8"/>
        <v>1204</v>
      </c>
      <c r="I267" t="str">
        <f>VLOOKUP(H267,'Plan de cuentas'!A:J,4,FALSE)</f>
        <v>Sintetica</v>
      </c>
      <c r="J267" s="53">
        <f t="shared" si="9"/>
        <v>31979144.050000001</v>
      </c>
    </row>
    <row r="268" spans="1:10" ht="15" customHeight="1" x14ac:dyDescent="0.2">
      <c r="A268" s="50" t="s">
        <v>813</v>
      </c>
      <c r="B268" s="50" t="s">
        <v>814</v>
      </c>
      <c r="C268" s="50" t="s">
        <v>129</v>
      </c>
      <c r="D268" s="50">
        <v>2762979.63</v>
      </c>
      <c r="E268" s="50">
        <v>0</v>
      </c>
      <c r="F268" s="50" t="s">
        <v>815</v>
      </c>
      <c r="G268" s="50" t="s">
        <v>815</v>
      </c>
      <c r="H268" t="str">
        <f t="shared" si="8"/>
        <v>120401</v>
      </c>
      <c r="I268" t="str">
        <f>VLOOKUP(H268,'Plan de cuentas'!A:J,4,FALSE)</f>
        <v>Sintetica</v>
      </c>
      <c r="J268" s="53">
        <f t="shared" si="9"/>
        <v>2762979.63</v>
      </c>
    </row>
    <row r="269" spans="1:10" ht="15" customHeight="1" x14ac:dyDescent="0.2">
      <c r="A269" s="49" t="s">
        <v>816</v>
      </c>
      <c r="B269" s="49" t="s">
        <v>814</v>
      </c>
      <c r="C269" s="49" t="s">
        <v>129</v>
      </c>
      <c r="D269" s="49">
        <v>2762979.63</v>
      </c>
      <c r="E269" s="49">
        <v>0</v>
      </c>
      <c r="F269" s="49" t="s">
        <v>815</v>
      </c>
      <c r="G269" s="49" t="s">
        <v>815</v>
      </c>
      <c r="H269" t="str">
        <f t="shared" si="8"/>
        <v>12040101</v>
      </c>
      <c r="I269" t="str">
        <f>VLOOKUP(H269,'Plan de cuentas'!A:J,4,FALSE)</f>
        <v>Analitica</v>
      </c>
      <c r="J269" s="53">
        <f t="shared" si="9"/>
        <v>2762979.63</v>
      </c>
    </row>
    <row r="270" spans="1:10" ht="15" customHeight="1" x14ac:dyDescent="0.2">
      <c r="A270" s="50" t="s">
        <v>817</v>
      </c>
      <c r="B270" s="50" t="s">
        <v>818</v>
      </c>
      <c r="C270" s="50" t="s">
        <v>129</v>
      </c>
      <c r="D270" s="50">
        <v>0</v>
      </c>
      <c r="E270" s="50">
        <v>0</v>
      </c>
      <c r="F270" s="50" t="s">
        <v>129</v>
      </c>
      <c r="G270" s="50" t="s">
        <v>129</v>
      </c>
      <c r="H270" t="str">
        <f t="shared" si="8"/>
        <v>12040102</v>
      </c>
      <c r="I270" t="str">
        <f>VLOOKUP(H270,'Plan de cuentas'!A:J,4,FALSE)</f>
        <v>Analitica</v>
      </c>
      <c r="J270" s="53">
        <f t="shared" si="9"/>
        <v>0</v>
      </c>
    </row>
    <row r="271" spans="1:10" ht="15" customHeight="1" x14ac:dyDescent="0.2">
      <c r="A271" s="49" t="s">
        <v>819</v>
      </c>
      <c r="B271" s="49" t="s">
        <v>820</v>
      </c>
      <c r="C271" s="49" t="s">
        <v>129</v>
      </c>
      <c r="D271" s="49">
        <v>614177.09</v>
      </c>
      <c r="E271" s="49">
        <v>348921.42</v>
      </c>
      <c r="F271" s="49" t="s">
        <v>821</v>
      </c>
      <c r="G271" s="49" t="s">
        <v>821</v>
      </c>
      <c r="H271" t="str">
        <f t="shared" si="8"/>
        <v>120402</v>
      </c>
      <c r="I271" t="str">
        <f>VLOOKUP(H271,'Plan de cuentas'!A:J,4,FALSE)</f>
        <v>Sintetica</v>
      </c>
      <c r="J271" s="53">
        <f t="shared" si="9"/>
        <v>265255.67</v>
      </c>
    </row>
    <row r="272" spans="1:10" ht="15" customHeight="1" x14ac:dyDescent="0.2">
      <c r="A272" s="50" t="s">
        <v>822</v>
      </c>
      <c r="B272" s="50" t="s">
        <v>823</v>
      </c>
      <c r="C272" s="50" t="s">
        <v>129</v>
      </c>
      <c r="D272" s="50">
        <v>614177.09</v>
      </c>
      <c r="E272" s="50">
        <v>0</v>
      </c>
      <c r="F272" s="50" t="s">
        <v>824</v>
      </c>
      <c r="G272" s="50" t="s">
        <v>824</v>
      </c>
      <c r="H272" t="str">
        <f t="shared" si="8"/>
        <v>12040201</v>
      </c>
      <c r="I272" t="str">
        <f>VLOOKUP(H272,'Plan de cuentas'!A:J,4,FALSE)</f>
        <v>Analitica</v>
      </c>
      <c r="J272" s="53">
        <f t="shared" si="9"/>
        <v>614177.09</v>
      </c>
    </row>
    <row r="273" spans="1:10" ht="15" customHeight="1" x14ac:dyDescent="0.2">
      <c r="A273" s="49" t="s">
        <v>825</v>
      </c>
      <c r="B273" s="49" t="s">
        <v>826</v>
      </c>
      <c r="C273" s="49" t="s">
        <v>129</v>
      </c>
      <c r="D273" s="49">
        <v>0</v>
      </c>
      <c r="E273" s="49">
        <v>348921.42</v>
      </c>
      <c r="F273" s="49" t="s">
        <v>827</v>
      </c>
      <c r="G273" s="49" t="s">
        <v>827</v>
      </c>
      <c r="H273" t="str">
        <f t="shared" si="8"/>
        <v>12040202</v>
      </c>
      <c r="I273" t="str">
        <f>VLOOKUP(H273,'Plan de cuentas'!A:J,4,FALSE)</f>
        <v>Analitica</v>
      </c>
      <c r="J273" s="53">
        <f t="shared" si="9"/>
        <v>-348921.42</v>
      </c>
    </row>
    <row r="274" spans="1:10" ht="15" customHeight="1" x14ac:dyDescent="0.2">
      <c r="A274" s="50" t="s">
        <v>828</v>
      </c>
      <c r="B274" s="50" t="s">
        <v>829</v>
      </c>
      <c r="C274" s="50" t="s">
        <v>129</v>
      </c>
      <c r="D274" s="50">
        <v>300403.84000000003</v>
      </c>
      <c r="E274" s="50">
        <v>124923.37</v>
      </c>
      <c r="F274" s="50" t="s">
        <v>830</v>
      </c>
      <c r="G274" s="50" t="s">
        <v>830</v>
      </c>
      <c r="H274" t="str">
        <f t="shared" si="8"/>
        <v>120403</v>
      </c>
      <c r="I274" t="str">
        <f>VLOOKUP(H274,'Plan de cuentas'!A:J,4,FALSE)</f>
        <v>Sintetica</v>
      </c>
      <c r="J274" s="53">
        <f t="shared" si="9"/>
        <v>175480.47</v>
      </c>
    </row>
    <row r="275" spans="1:10" ht="15" customHeight="1" x14ac:dyDescent="0.2">
      <c r="A275" s="49" t="s">
        <v>831</v>
      </c>
      <c r="B275" s="49" t="s">
        <v>832</v>
      </c>
      <c r="C275" s="49" t="s">
        <v>129</v>
      </c>
      <c r="D275" s="49">
        <v>300403.84000000003</v>
      </c>
      <c r="E275" s="49">
        <v>0</v>
      </c>
      <c r="F275" s="49" t="s">
        <v>833</v>
      </c>
      <c r="G275" s="49" t="s">
        <v>833</v>
      </c>
      <c r="H275" t="str">
        <f t="shared" si="8"/>
        <v>12040301</v>
      </c>
      <c r="I275" t="str">
        <f>VLOOKUP(H275,'Plan de cuentas'!A:J,4,FALSE)</f>
        <v>Analitica</v>
      </c>
      <c r="J275" s="53">
        <f t="shared" si="9"/>
        <v>300403.84000000003</v>
      </c>
    </row>
    <row r="276" spans="1:10" ht="15" customHeight="1" x14ac:dyDescent="0.2">
      <c r="A276" s="50" t="s">
        <v>834</v>
      </c>
      <c r="B276" s="50" t="s">
        <v>835</v>
      </c>
      <c r="C276" s="50" t="s">
        <v>129</v>
      </c>
      <c r="D276" s="50">
        <v>0</v>
      </c>
      <c r="E276" s="50">
        <v>124923.37</v>
      </c>
      <c r="F276" s="50" t="s">
        <v>836</v>
      </c>
      <c r="G276" s="50" t="s">
        <v>836</v>
      </c>
      <c r="H276" t="str">
        <f t="shared" si="8"/>
        <v>12040302</v>
      </c>
      <c r="I276" t="str">
        <f>VLOOKUP(H276,'Plan de cuentas'!A:J,4,FALSE)</f>
        <v>Analitica</v>
      </c>
      <c r="J276" s="53">
        <f t="shared" si="9"/>
        <v>-124923.37</v>
      </c>
    </row>
    <row r="277" spans="1:10" ht="15" customHeight="1" x14ac:dyDescent="0.2">
      <c r="A277" s="49" t="s">
        <v>837</v>
      </c>
      <c r="B277" s="49" t="s">
        <v>838</v>
      </c>
      <c r="C277" s="49" t="s">
        <v>129</v>
      </c>
      <c r="D277" s="49">
        <v>15096472.109999999</v>
      </c>
      <c r="E277" s="49">
        <v>5812148.0499999998</v>
      </c>
      <c r="F277" s="49" t="s">
        <v>839</v>
      </c>
      <c r="G277" s="49" t="s">
        <v>839</v>
      </c>
      <c r="H277" t="str">
        <f t="shared" si="8"/>
        <v>120404</v>
      </c>
      <c r="I277" t="str">
        <f>VLOOKUP(H277,'Plan de cuentas'!A:J,4,FALSE)</f>
        <v>Sintetica</v>
      </c>
      <c r="J277" s="53">
        <f t="shared" si="9"/>
        <v>9284324.0600000005</v>
      </c>
    </row>
    <row r="278" spans="1:10" ht="15" customHeight="1" x14ac:dyDescent="0.2">
      <c r="A278" s="50" t="s">
        <v>840</v>
      </c>
      <c r="B278" s="50" t="s">
        <v>841</v>
      </c>
      <c r="C278" s="50" t="s">
        <v>129</v>
      </c>
      <c r="D278" s="50">
        <v>15096472.109999999</v>
      </c>
      <c r="E278" s="50">
        <v>0</v>
      </c>
      <c r="F278" s="50" t="s">
        <v>842</v>
      </c>
      <c r="G278" s="50" t="s">
        <v>842</v>
      </c>
      <c r="H278" t="str">
        <f t="shared" si="8"/>
        <v>12040401</v>
      </c>
      <c r="I278" t="str">
        <f>VLOOKUP(H278,'Plan de cuentas'!A:J,4,FALSE)</f>
        <v>Analitica</v>
      </c>
      <c r="J278" s="53">
        <f t="shared" si="9"/>
        <v>15096472.109999999</v>
      </c>
    </row>
    <row r="279" spans="1:10" ht="15" customHeight="1" x14ac:dyDescent="0.2">
      <c r="A279" s="49" t="s">
        <v>843</v>
      </c>
      <c r="B279" s="49" t="s">
        <v>844</v>
      </c>
      <c r="C279" s="49" t="s">
        <v>129</v>
      </c>
      <c r="D279" s="49">
        <v>0</v>
      </c>
      <c r="E279" s="49">
        <v>5812148.0499999998</v>
      </c>
      <c r="F279" s="49" t="s">
        <v>845</v>
      </c>
      <c r="G279" s="49" t="s">
        <v>845</v>
      </c>
      <c r="H279" t="str">
        <f t="shared" si="8"/>
        <v>12040402</v>
      </c>
      <c r="I279" t="str">
        <f>VLOOKUP(H279,'Plan de cuentas'!A:J,4,FALSE)</f>
        <v>Analitica</v>
      </c>
      <c r="J279" s="53">
        <f t="shared" si="9"/>
        <v>-5812148.0499999998</v>
      </c>
    </row>
    <row r="280" spans="1:10" ht="15" customHeight="1" x14ac:dyDescent="0.2">
      <c r="A280" s="50" t="s">
        <v>846</v>
      </c>
      <c r="B280" s="50" t="s">
        <v>847</v>
      </c>
      <c r="C280" s="50" t="s">
        <v>129</v>
      </c>
      <c r="D280" s="50">
        <v>82876.84</v>
      </c>
      <c r="E280" s="50">
        <v>53173.33</v>
      </c>
      <c r="F280" s="50" t="s">
        <v>848</v>
      </c>
      <c r="G280" s="50" t="s">
        <v>848</v>
      </c>
      <c r="H280" t="str">
        <f t="shared" si="8"/>
        <v>120405</v>
      </c>
      <c r="I280" t="str">
        <f>VLOOKUP(H280,'Plan de cuentas'!A:J,4,FALSE)</f>
        <v>Sintetica</v>
      </c>
      <c r="J280" s="53">
        <f t="shared" si="9"/>
        <v>29703.51</v>
      </c>
    </row>
    <row r="281" spans="1:10" ht="15" customHeight="1" x14ac:dyDescent="0.2">
      <c r="A281" s="49" t="s">
        <v>849</v>
      </c>
      <c r="B281" s="49" t="s">
        <v>850</v>
      </c>
      <c r="C281" s="49" t="s">
        <v>129</v>
      </c>
      <c r="D281" s="49">
        <v>82876.84</v>
      </c>
      <c r="E281" s="49">
        <v>0</v>
      </c>
      <c r="F281" s="49" t="s">
        <v>851</v>
      </c>
      <c r="G281" s="49" t="s">
        <v>851</v>
      </c>
      <c r="H281" t="str">
        <f t="shared" si="8"/>
        <v>12040501</v>
      </c>
      <c r="I281" t="str">
        <f>VLOOKUP(H281,'Plan de cuentas'!A:J,4,FALSE)</f>
        <v>Analitica</v>
      </c>
      <c r="J281" s="53">
        <f t="shared" si="9"/>
        <v>82876.84</v>
      </c>
    </row>
    <row r="282" spans="1:10" ht="15" customHeight="1" x14ac:dyDescent="0.2">
      <c r="A282" s="50" t="s">
        <v>852</v>
      </c>
      <c r="B282" s="50" t="s">
        <v>853</v>
      </c>
      <c r="C282" s="50" t="s">
        <v>129</v>
      </c>
      <c r="D282" s="50">
        <v>0</v>
      </c>
      <c r="E282" s="50">
        <v>53173.33</v>
      </c>
      <c r="F282" s="50" t="s">
        <v>854</v>
      </c>
      <c r="G282" s="50" t="s">
        <v>854</v>
      </c>
      <c r="H282" t="str">
        <f t="shared" si="8"/>
        <v>12040502</v>
      </c>
      <c r="I282" t="str">
        <f>VLOOKUP(H282,'Plan de cuentas'!A:J,4,FALSE)</f>
        <v>Analitica</v>
      </c>
      <c r="J282" s="53">
        <f t="shared" si="9"/>
        <v>-53173.33</v>
      </c>
    </row>
    <row r="283" spans="1:10" ht="15" customHeight="1" x14ac:dyDescent="0.2">
      <c r="A283" s="49" t="s">
        <v>855</v>
      </c>
      <c r="B283" s="49" t="s">
        <v>856</v>
      </c>
      <c r="C283" s="49" t="s">
        <v>129</v>
      </c>
      <c r="D283" s="49">
        <v>516362.47</v>
      </c>
      <c r="E283" s="49">
        <v>369938.89</v>
      </c>
      <c r="F283" s="49" t="s">
        <v>857</v>
      </c>
      <c r="G283" s="49" t="s">
        <v>857</v>
      </c>
      <c r="H283" t="str">
        <f t="shared" si="8"/>
        <v>120406</v>
      </c>
      <c r="I283" t="str">
        <f>VLOOKUP(H283,'Plan de cuentas'!A:J,4,FALSE)</f>
        <v>Sintetica</v>
      </c>
      <c r="J283" s="53">
        <f t="shared" si="9"/>
        <v>146423.57999999999</v>
      </c>
    </row>
    <row r="284" spans="1:10" ht="15" customHeight="1" x14ac:dyDescent="0.2">
      <c r="A284" s="50" t="s">
        <v>858</v>
      </c>
      <c r="B284" s="50" t="s">
        <v>859</v>
      </c>
      <c r="C284" s="50" t="s">
        <v>129</v>
      </c>
      <c r="D284" s="50">
        <v>516362.47</v>
      </c>
      <c r="E284" s="50">
        <v>0</v>
      </c>
      <c r="F284" s="50" t="s">
        <v>860</v>
      </c>
      <c r="G284" s="50" t="s">
        <v>860</v>
      </c>
      <c r="H284" t="str">
        <f t="shared" si="8"/>
        <v>12040601</v>
      </c>
      <c r="I284" t="str">
        <f>VLOOKUP(H284,'Plan de cuentas'!A:J,4,FALSE)</f>
        <v>Analitica</v>
      </c>
      <c r="J284" s="53">
        <f t="shared" si="9"/>
        <v>516362.47</v>
      </c>
    </row>
    <row r="285" spans="1:10" ht="15" customHeight="1" x14ac:dyDescent="0.2">
      <c r="A285" s="49" t="s">
        <v>861</v>
      </c>
      <c r="B285" s="49" t="s">
        <v>862</v>
      </c>
      <c r="C285" s="49" t="s">
        <v>129</v>
      </c>
      <c r="D285" s="49">
        <v>0</v>
      </c>
      <c r="E285" s="49">
        <v>369938.89</v>
      </c>
      <c r="F285" s="49" t="s">
        <v>863</v>
      </c>
      <c r="G285" s="49" t="s">
        <v>863</v>
      </c>
      <c r="H285" t="str">
        <f t="shared" si="8"/>
        <v>12040602</v>
      </c>
      <c r="I285" t="str">
        <f>VLOOKUP(H285,'Plan de cuentas'!A:J,4,FALSE)</f>
        <v>Analitica</v>
      </c>
      <c r="J285" s="53">
        <f t="shared" si="9"/>
        <v>-369938.89</v>
      </c>
    </row>
    <row r="286" spans="1:10" ht="15" customHeight="1" x14ac:dyDescent="0.2">
      <c r="A286" s="50" t="s">
        <v>864</v>
      </c>
      <c r="B286" s="50" t="s">
        <v>865</v>
      </c>
      <c r="C286" s="50" t="s">
        <v>129</v>
      </c>
      <c r="D286" s="50">
        <v>47146.19</v>
      </c>
      <c r="E286" s="50">
        <v>23603.75</v>
      </c>
      <c r="F286" s="50" t="s">
        <v>866</v>
      </c>
      <c r="G286" s="50" t="s">
        <v>866</v>
      </c>
      <c r="H286" t="str">
        <f t="shared" si="8"/>
        <v>120407</v>
      </c>
      <c r="I286" t="str">
        <f>VLOOKUP(H286,'Plan de cuentas'!A:J,4,FALSE)</f>
        <v>Sintetica</v>
      </c>
      <c r="J286" s="53">
        <f t="shared" si="9"/>
        <v>23542.44</v>
      </c>
    </row>
    <row r="287" spans="1:10" ht="15" customHeight="1" x14ac:dyDescent="0.2">
      <c r="A287" s="49" t="s">
        <v>867</v>
      </c>
      <c r="B287" s="49" t="s">
        <v>865</v>
      </c>
      <c r="C287" s="49" t="s">
        <v>129</v>
      </c>
      <c r="D287" s="49">
        <v>47146.19</v>
      </c>
      <c r="E287" s="49">
        <v>0</v>
      </c>
      <c r="F287" s="49" t="s">
        <v>868</v>
      </c>
      <c r="G287" s="49" t="s">
        <v>868</v>
      </c>
      <c r="H287" t="str">
        <f t="shared" si="8"/>
        <v>12040701</v>
      </c>
      <c r="I287" t="str">
        <f>VLOOKUP(H287,'Plan de cuentas'!A:J,4,FALSE)</f>
        <v>Analitica</v>
      </c>
      <c r="J287" s="53">
        <f t="shared" si="9"/>
        <v>47146.19</v>
      </c>
    </row>
    <row r="288" spans="1:10" ht="15" customHeight="1" x14ac:dyDescent="0.2">
      <c r="A288" s="50" t="s">
        <v>869</v>
      </c>
      <c r="B288" s="50" t="s">
        <v>870</v>
      </c>
      <c r="C288" s="50" t="s">
        <v>129</v>
      </c>
      <c r="D288" s="50">
        <v>0</v>
      </c>
      <c r="E288" s="50">
        <v>23603.75</v>
      </c>
      <c r="F288" s="50" t="s">
        <v>871</v>
      </c>
      <c r="G288" s="50" t="s">
        <v>871</v>
      </c>
      <c r="H288" t="str">
        <f t="shared" si="8"/>
        <v>12040702</v>
      </c>
      <c r="I288" t="str">
        <f>VLOOKUP(H288,'Plan de cuentas'!A:J,4,FALSE)</f>
        <v>Analitica</v>
      </c>
      <c r="J288" s="53">
        <f t="shared" si="9"/>
        <v>-23603.75</v>
      </c>
    </row>
    <row r="289" spans="1:10" ht="15" customHeight="1" x14ac:dyDescent="0.2">
      <c r="A289" s="49" t="s">
        <v>872</v>
      </c>
      <c r="B289" s="49" t="s">
        <v>873</v>
      </c>
      <c r="C289" s="49" t="s">
        <v>129</v>
      </c>
      <c r="D289" s="49">
        <v>1872042.85</v>
      </c>
      <c r="E289" s="49">
        <v>19820.490000000002</v>
      </c>
      <c r="F289" s="49" t="s">
        <v>874</v>
      </c>
      <c r="G289" s="49" t="s">
        <v>874</v>
      </c>
      <c r="H289" t="str">
        <f t="shared" si="8"/>
        <v>120408</v>
      </c>
      <c r="I289" t="str">
        <f>VLOOKUP(H289,'Plan de cuentas'!A:J,4,FALSE)</f>
        <v>Sintetica</v>
      </c>
      <c r="J289" s="53">
        <f t="shared" si="9"/>
        <v>1852222.36</v>
      </c>
    </row>
    <row r="290" spans="1:10" ht="15" customHeight="1" x14ac:dyDescent="0.2">
      <c r="A290" s="50" t="s">
        <v>875</v>
      </c>
      <c r="B290" s="50" t="s">
        <v>873</v>
      </c>
      <c r="C290" s="50" t="s">
        <v>129</v>
      </c>
      <c r="D290" s="50">
        <v>1872042.85</v>
      </c>
      <c r="E290" s="50">
        <v>0</v>
      </c>
      <c r="F290" s="50" t="s">
        <v>876</v>
      </c>
      <c r="G290" s="50" t="s">
        <v>876</v>
      </c>
      <c r="H290" t="str">
        <f t="shared" si="8"/>
        <v>12040801</v>
      </c>
      <c r="I290" t="str">
        <f>VLOOKUP(H290,'Plan de cuentas'!A:J,4,FALSE)</f>
        <v>Analitica</v>
      </c>
      <c r="J290" s="53">
        <f t="shared" si="9"/>
        <v>1872042.85</v>
      </c>
    </row>
    <row r="291" spans="1:10" ht="15" customHeight="1" x14ac:dyDescent="0.2">
      <c r="A291" s="49" t="s">
        <v>877</v>
      </c>
      <c r="B291" s="49" t="s">
        <v>878</v>
      </c>
      <c r="C291" s="49" t="s">
        <v>129</v>
      </c>
      <c r="D291" s="49">
        <v>0</v>
      </c>
      <c r="E291" s="49">
        <v>19820.490000000002</v>
      </c>
      <c r="F291" s="49" t="s">
        <v>879</v>
      </c>
      <c r="G291" s="49" t="s">
        <v>879</v>
      </c>
      <c r="H291" t="str">
        <f t="shared" si="8"/>
        <v>12040802</v>
      </c>
      <c r="I291" t="str">
        <f>VLOOKUP(H291,'Plan de cuentas'!A:J,4,FALSE)</f>
        <v>Analitica</v>
      </c>
      <c r="J291" s="53">
        <f t="shared" si="9"/>
        <v>-19820.490000000002</v>
      </c>
    </row>
    <row r="292" spans="1:10" ht="15" customHeight="1" x14ac:dyDescent="0.2">
      <c r="A292" s="50" t="s">
        <v>880</v>
      </c>
      <c r="B292" s="50" t="s">
        <v>881</v>
      </c>
      <c r="C292" s="50" t="s">
        <v>129</v>
      </c>
      <c r="D292" s="50">
        <v>3716007.21</v>
      </c>
      <c r="E292" s="50">
        <v>0</v>
      </c>
      <c r="F292" s="50" t="s">
        <v>882</v>
      </c>
      <c r="G292" s="50" t="s">
        <v>882</v>
      </c>
      <c r="H292" t="str">
        <f t="shared" si="8"/>
        <v>120409</v>
      </c>
      <c r="I292" t="str">
        <f>VLOOKUP(H292,'Plan de cuentas'!A:J,4,FALSE)</f>
        <v>Sintetica</v>
      </c>
      <c r="J292" s="53">
        <f t="shared" si="9"/>
        <v>3716007.21</v>
      </c>
    </row>
    <row r="293" spans="1:10" ht="15" customHeight="1" x14ac:dyDescent="0.2">
      <c r="A293" s="49" t="s">
        <v>883</v>
      </c>
      <c r="B293" s="49" t="s">
        <v>884</v>
      </c>
      <c r="C293" s="49" t="s">
        <v>129</v>
      </c>
      <c r="D293" s="49">
        <v>3716007.21</v>
      </c>
      <c r="E293" s="49">
        <v>0</v>
      </c>
      <c r="F293" s="49" t="s">
        <v>882</v>
      </c>
      <c r="G293" s="49" t="s">
        <v>882</v>
      </c>
      <c r="H293" t="str">
        <f t="shared" si="8"/>
        <v>12040901</v>
      </c>
      <c r="I293" t="str">
        <f>VLOOKUP(H293,'Plan de cuentas'!A:J,4,FALSE)</f>
        <v>Analitica</v>
      </c>
      <c r="J293" s="53">
        <f t="shared" si="9"/>
        <v>3716007.21</v>
      </c>
    </row>
    <row r="294" spans="1:10" ht="15" customHeight="1" x14ac:dyDescent="0.2">
      <c r="A294" s="50" t="s">
        <v>885</v>
      </c>
      <c r="B294" s="50" t="s">
        <v>886</v>
      </c>
      <c r="C294" s="50" t="s">
        <v>129</v>
      </c>
      <c r="D294" s="50">
        <v>0</v>
      </c>
      <c r="E294" s="50">
        <v>0</v>
      </c>
      <c r="F294" s="50" t="s">
        <v>129</v>
      </c>
      <c r="G294" s="50" t="s">
        <v>129</v>
      </c>
      <c r="H294" t="str">
        <f t="shared" si="8"/>
        <v>12040902</v>
      </c>
      <c r="I294" t="str">
        <f>VLOOKUP(H294,'Plan de cuentas'!A:J,4,FALSE)</f>
        <v>Analitica</v>
      </c>
      <c r="J294" s="53">
        <f t="shared" si="9"/>
        <v>0</v>
      </c>
    </row>
    <row r="295" spans="1:10" ht="15" customHeight="1" x14ac:dyDescent="0.2">
      <c r="A295" s="49" t="s">
        <v>887</v>
      </c>
      <c r="B295" s="49" t="s">
        <v>888</v>
      </c>
      <c r="C295" s="49" t="s">
        <v>129</v>
      </c>
      <c r="D295" s="49">
        <v>4500550.91</v>
      </c>
      <c r="E295" s="49">
        <v>2711970.26</v>
      </c>
      <c r="F295" s="49" t="s">
        <v>889</v>
      </c>
      <c r="G295" s="49" t="s">
        <v>889</v>
      </c>
      <c r="H295" t="str">
        <f t="shared" si="8"/>
        <v>120410</v>
      </c>
      <c r="I295" t="str">
        <f>VLOOKUP(H295,'Plan de cuentas'!A:J,4,FALSE)</f>
        <v>Sintetica</v>
      </c>
      <c r="J295" s="53">
        <f t="shared" si="9"/>
        <v>1788580.65</v>
      </c>
    </row>
    <row r="296" spans="1:10" ht="15" customHeight="1" x14ac:dyDescent="0.2">
      <c r="A296" s="50" t="s">
        <v>890</v>
      </c>
      <c r="B296" s="50" t="s">
        <v>888</v>
      </c>
      <c r="C296" s="50" t="s">
        <v>129</v>
      </c>
      <c r="D296" s="50">
        <v>4500550.91</v>
      </c>
      <c r="E296" s="50">
        <v>0</v>
      </c>
      <c r="F296" s="50" t="s">
        <v>891</v>
      </c>
      <c r="G296" s="50" t="s">
        <v>891</v>
      </c>
      <c r="H296" t="str">
        <f t="shared" si="8"/>
        <v>12041001</v>
      </c>
      <c r="I296" t="str">
        <f>VLOOKUP(H296,'Plan de cuentas'!A:J,4,FALSE)</f>
        <v>Analitica</v>
      </c>
      <c r="J296" s="53">
        <f t="shared" si="9"/>
        <v>4500550.91</v>
      </c>
    </row>
    <row r="297" spans="1:10" ht="15" customHeight="1" x14ac:dyDescent="0.2">
      <c r="A297" s="49" t="s">
        <v>892</v>
      </c>
      <c r="B297" s="49" t="s">
        <v>893</v>
      </c>
      <c r="C297" s="49" t="s">
        <v>129</v>
      </c>
      <c r="D297" s="49">
        <v>0</v>
      </c>
      <c r="E297" s="49">
        <v>2711970.26</v>
      </c>
      <c r="F297" s="49" t="s">
        <v>894</v>
      </c>
      <c r="G297" s="49" t="s">
        <v>894</v>
      </c>
      <c r="H297" t="str">
        <f t="shared" si="8"/>
        <v>12041002</v>
      </c>
      <c r="I297" t="str">
        <f>VLOOKUP(H297,'Plan de cuentas'!A:J,4,FALSE)</f>
        <v>Analitica</v>
      </c>
      <c r="J297" s="53">
        <f t="shared" si="9"/>
        <v>-2711970.26</v>
      </c>
    </row>
    <row r="298" spans="1:10" ht="15" customHeight="1" x14ac:dyDescent="0.2">
      <c r="A298" s="50" t="s">
        <v>895</v>
      </c>
      <c r="B298" s="50" t="s">
        <v>896</v>
      </c>
      <c r="C298" s="50" t="s">
        <v>129</v>
      </c>
      <c r="D298" s="50">
        <v>6703.24</v>
      </c>
      <c r="E298" s="50">
        <v>1901.02</v>
      </c>
      <c r="F298" s="50" t="s">
        <v>897</v>
      </c>
      <c r="G298" s="50" t="s">
        <v>897</v>
      </c>
      <c r="H298" t="str">
        <f t="shared" si="8"/>
        <v>120411</v>
      </c>
      <c r="I298" t="str">
        <f>VLOOKUP(H298,'Plan de cuentas'!A:J,4,FALSE)</f>
        <v>Sintetica</v>
      </c>
      <c r="J298" s="53">
        <f t="shared" si="9"/>
        <v>4802.22</v>
      </c>
    </row>
    <row r="299" spans="1:10" ht="15" customHeight="1" x14ac:dyDescent="0.2">
      <c r="A299" s="49" t="s">
        <v>898</v>
      </c>
      <c r="B299" s="49" t="s">
        <v>896</v>
      </c>
      <c r="C299" s="49" t="s">
        <v>129</v>
      </c>
      <c r="D299" s="49">
        <v>6703.24</v>
      </c>
      <c r="E299" s="49">
        <v>0</v>
      </c>
      <c r="F299" s="49" t="s">
        <v>899</v>
      </c>
      <c r="G299" s="49" t="s">
        <v>899</v>
      </c>
      <c r="H299" t="str">
        <f t="shared" si="8"/>
        <v>12041101</v>
      </c>
      <c r="I299" t="str">
        <f>VLOOKUP(H299,'Plan de cuentas'!A:J,4,FALSE)</f>
        <v>Analitica</v>
      </c>
      <c r="J299" s="53">
        <f t="shared" si="9"/>
        <v>6703.24</v>
      </c>
    </row>
    <row r="300" spans="1:10" ht="15" customHeight="1" x14ac:dyDescent="0.2">
      <c r="A300" s="50" t="s">
        <v>900</v>
      </c>
      <c r="B300" s="50" t="s">
        <v>901</v>
      </c>
      <c r="C300" s="50" t="s">
        <v>129</v>
      </c>
      <c r="D300" s="50">
        <v>0</v>
      </c>
      <c r="E300" s="50">
        <v>1901.02</v>
      </c>
      <c r="F300" s="50" t="s">
        <v>902</v>
      </c>
      <c r="G300" s="50" t="s">
        <v>902</v>
      </c>
      <c r="H300" t="str">
        <f t="shared" si="8"/>
        <v>12041102</v>
      </c>
      <c r="I300" t="str">
        <f>VLOOKUP(H300,'Plan de cuentas'!A:J,4,FALSE)</f>
        <v>Analitica</v>
      </c>
      <c r="J300" s="53">
        <f t="shared" si="9"/>
        <v>-1901.02</v>
      </c>
    </row>
    <row r="301" spans="1:10" ht="15" customHeight="1" x14ac:dyDescent="0.2">
      <c r="A301" s="49" t="s">
        <v>903</v>
      </c>
      <c r="B301" s="49" t="s">
        <v>904</v>
      </c>
      <c r="C301" s="49" t="s">
        <v>129</v>
      </c>
      <c r="D301" s="49">
        <v>1320115.6000000001</v>
      </c>
      <c r="E301" s="49">
        <v>265265.86</v>
      </c>
      <c r="F301" s="49" t="s">
        <v>905</v>
      </c>
      <c r="G301" s="49" t="s">
        <v>905</v>
      </c>
      <c r="H301" t="str">
        <f t="shared" si="8"/>
        <v>120412</v>
      </c>
      <c r="I301" t="str">
        <f>VLOOKUP(H301,'Plan de cuentas'!A:J,4,FALSE)</f>
        <v>Sintetica</v>
      </c>
      <c r="J301" s="53">
        <f t="shared" si="9"/>
        <v>1054849.74</v>
      </c>
    </row>
    <row r="302" spans="1:10" ht="15" customHeight="1" x14ac:dyDescent="0.2">
      <c r="A302" s="50" t="s">
        <v>906</v>
      </c>
      <c r="B302" s="50" t="s">
        <v>904</v>
      </c>
      <c r="C302" s="50" t="s">
        <v>129</v>
      </c>
      <c r="D302" s="50">
        <v>1320115.6000000001</v>
      </c>
      <c r="E302" s="50">
        <v>0</v>
      </c>
      <c r="F302" s="50" t="s">
        <v>907</v>
      </c>
      <c r="G302" s="50" t="s">
        <v>907</v>
      </c>
      <c r="H302" t="str">
        <f t="shared" si="8"/>
        <v>12041201</v>
      </c>
      <c r="I302" t="str">
        <f>VLOOKUP(H302,'Plan de cuentas'!A:J,4,FALSE)</f>
        <v>Analitica</v>
      </c>
      <c r="J302" s="53">
        <f t="shared" si="9"/>
        <v>1320115.6000000001</v>
      </c>
    </row>
    <row r="303" spans="1:10" ht="15" customHeight="1" x14ac:dyDescent="0.2">
      <c r="A303" s="49" t="s">
        <v>908</v>
      </c>
      <c r="B303" s="49" t="s">
        <v>909</v>
      </c>
      <c r="C303" s="49" t="s">
        <v>129</v>
      </c>
      <c r="D303" s="49">
        <v>0</v>
      </c>
      <c r="E303" s="49">
        <v>265265.86</v>
      </c>
      <c r="F303" s="49" t="s">
        <v>910</v>
      </c>
      <c r="G303" s="49" t="s">
        <v>910</v>
      </c>
      <c r="H303" t="str">
        <f t="shared" si="8"/>
        <v>12041202</v>
      </c>
      <c r="I303" t="str">
        <f>VLOOKUP(H303,'Plan de cuentas'!A:J,4,FALSE)</f>
        <v>Analitica</v>
      </c>
      <c r="J303" s="53">
        <f t="shared" si="9"/>
        <v>-265265.86</v>
      </c>
    </row>
    <row r="304" spans="1:10" ht="15" customHeight="1" x14ac:dyDescent="0.2">
      <c r="A304" s="50" t="s">
        <v>911</v>
      </c>
      <c r="B304" s="50" t="s">
        <v>912</v>
      </c>
      <c r="C304" s="50" t="s">
        <v>129</v>
      </c>
      <c r="D304" s="50">
        <v>2787249.41</v>
      </c>
      <c r="E304" s="50">
        <v>705735.56</v>
      </c>
      <c r="F304" s="50" t="s">
        <v>913</v>
      </c>
      <c r="G304" s="50" t="s">
        <v>913</v>
      </c>
      <c r="H304" t="str">
        <f t="shared" si="8"/>
        <v>120413</v>
      </c>
      <c r="I304" t="str">
        <f>VLOOKUP(H304,'Plan de cuentas'!A:J,4,FALSE)</f>
        <v>Sintetica</v>
      </c>
      <c r="J304" s="53">
        <f t="shared" si="9"/>
        <v>2081513.85</v>
      </c>
    </row>
    <row r="305" spans="1:10" ht="15" customHeight="1" x14ac:dyDescent="0.2">
      <c r="A305" s="49" t="s">
        <v>914</v>
      </c>
      <c r="B305" s="49" t="s">
        <v>912</v>
      </c>
      <c r="C305" s="49" t="s">
        <v>129</v>
      </c>
      <c r="D305" s="49">
        <v>2787249.41</v>
      </c>
      <c r="E305" s="49">
        <v>0</v>
      </c>
      <c r="F305" s="49" t="s">
        <v>915</v>
      </c>
      <c r="G305" s="49" t="s">
        <v>915</v>
      </c>
      <c r="H305" t="str">
        <f t="shared" si="8"/>
        <v>12041301</v>
      </c>
      <c r="I305" t="str">
        <f>VLOOKUP(H305,'Plan de cuentas'!A:J,4,FALSE)</f>
        <v>Analitica</v>
      </c>
      <c r="J305" s="53">
        <f t="shared" si="9"/>
        <v>2787249.41</v>
      </c>
    </row>
    <row r="306" spans="1:10" ht="15" customHeight="1" x14ac:dyDescent="0.2">
      <c r="A306" s="50" t="s">
        <v>916</v>
      </c>
      <c r="B306" s="50" t="s">
        <v>917</v>
      </c>
      <c r="C306" s="50" t="s">
        <v>129</v>
      </c>
      <c r="D306" s="50">
        <v>0</v>
      </c>
      <c r="E306" s="50">
        <v>705735.56</v>
      </c>
      <c r="F306" s="50" t="s">
        <v>918</v>
      </c>
      <c r="G306" s="50" t="s">
        <v>918</v>
      </c>
      <c r="H306" t="str">
        <f t="shared" si="8"/>
        <v>12041302</v>
      </c>
      <c r="I306" t="str">
        <f>VLOOKUP(H306,'Plan de cuentas'!A:J,4,FALSE)</f>
        <v>Analitica</v>
      </c>
      <c r="J306" s="53">
        <f t="shared" si="9"/>
        <v>-705735.56</v>
      </c>
    </row>
    <row r="307" spans="1:10" ht="15" customHeight="1" x14ac:dyDescent="0.2">
      <c r="A307" s="49" t="s">
        <v>919</v>
      </c>
      <c r="B307" s="49" t="s">
        <v>920</v>
      </c>
      <c r="C307" s="49" t="s">
        <v>129</v>
      </c>
      <c r="D307" s="49">
        <v>5071410.0999999996</v>
      </c>
      <c r="E307" s="49">
        <v>1125152.49</v>
      </c>
      <c r="F307" s="49" t="s">
        <v>921</v>
      </c>
      <c r="G307" s="49" t="s">
        <v>921</v>
      </c>
      <c r="H307" t="str">
        <f t="shared" si="8"/>
        <v>120414</v>
      </c>
      <c r="I307" t="str">
        <f>VLOOKUP(H307,'Plan de cuentas'!A:J,4,FALSE)</f>
        <v>Sintetica</v>
      </c>
      <c r="J307" s="53">
        <f t="shared" si="9"/>
        <v>3946257.61</v>
      </c>
    </row>
    <row r="308" spans="1:10" ht="15" customHeight="1" x14ac:dyDescent="0.2">
      <c r="A308" s="50" t="s">
        <v>922</v>
      </c>
      <c r="B308" s="50" t="s">
        <v>920</v>
      </c>
      <c r="C308" s="50" t="s">
        <v>129</v>
      </c>
      <c r="D308" s="50">
        <v>5071410.0999999996</v>
      </c>
      <c r="E308" s="50">
        <v>0</v>
      </c>
      <c r="F308" s="50" t="s">
        <v>923</v>
      </c>
      <c r="G308" s="50" t="s">
        <v>923</v>
      </c>
      <c r="H308" t="str">
        <f t="shared" si="8"/>
        <v>12041401</v>
      </c>
      <c r="I308" t="str">
        <f>VLOOKUP(H308,'Plan de cuentas'!A:J,4,FALSE)</f>
        <v>Analitica</v>
      </c>
      <c r="J308" s="53">
        <f t="shared" si="9"/>
        <v>5071410.0999999996</v>
      </c>
    </row>
    <row r="309" spans="1:10" ht="15" customHeight="1" x14ac:dyDescent="0.2">
      <c r="A309" s="49" t="s">
        <v>924</v>
      </c>
      <c r="B309" s="49" t="s">
        <v>925</v>
      </c>
      <c r="C309" s="49" t="s">
        <v>129</v>
      </c>
      <c r="D309" s="49">
        <v>0</v>
      </c>
      <c r="E309" s="49">
        <v>1125152.49</v>
      </c>
      <c r="F309" s="49" t="s">
        <v>926</v>
      </c>
      <c r="G309" s="49" t="s">
        <v>926</v>
      </c>
      <c r="H309" t="str">
        <f t="shared" si="8"/>
        <v>12041402</v>
      </c>
      <c r="I309" t="str">
        <f>VLOOKUP(H309,'Plan de cuentas'!A:J,4,FALSE)</f>
        <v>Analitica</v>
      </c>
      <c r="J309" s="53">
        <f t="shared" si="9"/>
        <v>-1125152.49</v>
      </c>
    </row>
    <row r="310" spans="1:10" ht="15" customHeight="1" x14ac:dyDescent="0.2">
      <c r="A310" s="50" t="s">
        <v>927</v>
      </c>
      <c r="B310" s="50" t="s">
        <v>928</v>
      </c>
      <c r="C310" s="50" t="s">
        <v>129</v>
      </c>
      <c r="D310" s="50">
        <v>69446.53</v>
      </c>
      <c r="E310" s="50">
        <v>35085.410000000003</v>
      </c>
      <c r="F310" s="50" t="s">
        <v>929</v>
      </c>
      <c r="G310" s="50" t="s">
        <v>929</v>
      </c>
      <c r="H310" t="str">
        <f t="shared" si="8"/>
        <v>120415</v>
      </c>
      <c r="I310" t="str">
        <f>VLOOKUP(H310,'Plan de cuentas'!A:J,4,FALSE)</f>
        <v>Sintetica</v>
      </c>
      <c r="J310" s="53">
        <f t="shared" si="9"/>
        <v>34361.120000000003</v>
      </c>
    </row>
    <row r="311" spans="1:10" ht="15" customHeight="1" x14ac:dyDescent="0.2">
      <c r="A311" s="49" t="s">
        <v>930</v>
      </c>
      <c r="B311" s="49" t="s">
        <v>928</v>
      </c>
      <c r="C311" s="49" t="s">
        <v>129</v>
      </c>
      <c r="D311" s="49">
        <v>69446.53</v>
      </c>
      <c r="E311" s="49">
        <v>0</v>
      </c>
      <c r="F311" s="49" t="s">
        <v>931</v>
      </c>
      <c r="G311" s="49" t="s">
        <v>931</v>
      </c>
      <c r="H311" t="str">
        <f t="shared" si="8"/>
        <v>12041501</v>
      </c>
      <c r="I311" t="str">
        <f>VLOOKUP(H311,'Plan de cuentas'!A:J,4,FALSE)</f>
        <v>Analitica</v>
      </c>
      <c r="J311" s="53">
        <f t="shared" si="9"/>
        <v>69446.53</v>
      </c>
    </row>
    <row r="312" spans="1:10" ht="15" customHeight="1" x14ac:dyDescent="0.2">
      <c r="A312" s="50" t="s">
        <v>932</v>
      </c>
      <c r="B312" s="50" t="s">
        <v>933</v>
      </c>
      <c r="C312" s="50" t="s">
        <v>129</v>
      </c>
      <c r="D312" s="50">
        <v>0</v>
      </c>
      <c r="E312" s="50">
        <v>35085.410000000003</v>
      </c>
      <c r="F312" s="50" t="s">
        <v>934</v>
      </c>
      <c r="G312" s="50" t="s">
        <v>934</v>
      </c>
      <c r="H312" t="str">
        <f t="shared" si="8"/>
        <v>12041502</v>
      </c>
      <c r="I312" t="str">
        <f>VLOOKUP(H312,'Plan de cuentas'!A:J,4,FALSE)</f>
        <v>Analitica</v>
      </c>
      <c r="J312" s="53">
        <f t="shared" si="9"/>
        <v>-35085.410000000003</v>
      </c>
    </row>
    <row r="313" spans="1:10" ht="15" customHeight="1" x14ac:dyDescent="0.2">
      <c r="A313" s="49" t="s">
        <v>935</v>
      </c>
      <c r="B313" s="49" t="s">
        <v>936</v>
      </c>
      <c r="C313" s="49" t="s">
        <v>129</v>
      </c>
      <c r="D313" s="49">
        <v>63047.59</v>
      </c>
      <c r="E313" s="49">
        <v>56742.81</v>
      </c>
      <c r="F313" s="49" t="s">
        <v>937</v>
      </c>
      <c r="G313" s="49" t="s">
        <v>937</v>
      </c>
      <c r="H313" t="str">
        <f t="shared" si="8"/>
        <v>120416</v>
      </c>
      <c r="I313" t="str">
        <f>VLOOKUP(H313,'Plan de cuentas'!A:J,4,FALSE)</f>
        <v>Sintetica</v>
      </c>
      <c r="J313" s="53">
        <f t="shared" si="9"/>
        <v>6304.78</v>
      </c>
    </row>
    <row r="314" spans="1:10" ht="15" customHeight="1" x14ac:dyDescent="0.2">
      <c r="A314" s="50" t="s">
        <v>938</v>
      </c>
      <c r="B314" s="50" t="s">
        <v>936</v>
      </c>
      <c r="C314" s="50" t="s">
        <v>129</v>
      </c>
      <c r="D314" s="50">
        <v>63047.59</v>
      </c>
      <c r="E314" s="50">
        <v>0</v>
      </c>
      <c r="F314" s="50" t="s">
        <v>939</v>
      </c>
      <c r="G314" s="50" t="s">
        <v>939</v>
      </c>
      <c r="H314" t="str">
        <f t="shared" si="8"/>
        <v>12041601</v>
      </c>
      <c r="I314" t="str">
        <f>VLOOKUP(H314,'Plan de cuentas'!A:J,4,FALSE)</f>
        <v>Analitica</v>
      </c>
      <c r="J314" s="53">
        <f t="shared" si="9"/>
        <v>63047.59</v>
      </c>
    </row>
    <row r="315" spans="1:10" ht="15" customHeight="1" x14ac:dyDescent="0.2">
      <c r="A315" s="49" t="s">
        <v>940</v>
      </c>
      <c r="B315" s="49" t="s">
        <v>941</v>
      </c>
      <c r="C315" s="49" t="s">
        <v>129</v>
      </c>
      <c r="D315" s="49">
        <v>0</v>
      </c>
      <c r="E315" s="49">
        <v>56742.81</v>
      </c>
      <c r="F315" s="49" t="s">
        <v>942</v>
      </c>
      <c r="G315" s="49" t="s">
        <v>942</v>
      </c>
      <c r="H315" t="str">
        <f t="shared" si="8"/>
        <v>12041602</v>
      </c>
      <c r="I315" t="str">
        <f>VLOOKUP(H315,'Plan de cuentas'!A:J,4,FALSE)</f>
        <v>Analitica</v>
      </c>
      <c r="J315" s="53">
        <f t="shared" si="9"/>
        <v>-56742.81</v>
      </c>
    </row>
    <row r="316" spans="1:10" ht="15" customHeight="1" x14ac:dyDescent="0.2">
      <c r="A316" s="50" t="s">
        <v>943</v>
      </c>
      <c r="B316" s="50" t="s">
        <v>944</v>
      </c>
      <c r="C316" s="50" t="s">
        <v>129</v>
      </c>
      <c r="D316" s="50">
        <v>3433669.04</v>
      </c>
      <c r="E316" s="50">
        <v>386770</v>
      </c>
      <c r="F316" s="50" t="s">
        <v>945</v>
      </c>
      <c r="G316" s="50" t="s">
        <v>945</v>
      </c>
      <c r="H316" t="str">
        <f t="shared" si="8"/>
        <v>120417</v>
      </c>
      <c r="I316" t="str">
        <f>VLOOKUP(H316,'Plan de cuentas'!A:J,4,FALSE)</f>
        <v>Sintetica</v>
      </c>
      <c r="J316" s="53">
        <f t="shared" si="9"/>
        <v>3046899.04</v>
      </c>
    </row>
    <row r="317" spans="1:10" ht="15" customHeight="1" x14ac:dyDescent="0.2">
      <c r="A317" s="49" t="s">
        <v>946</v>
      </c>
      <c r="B317" s="49" t="s">
        <v>944</v>
      </c>
      <c r="C317" s="49" t="s">
        <v>129</v>
      </c>
      <c r="D317" s="49">
        <v>3433669.04</v>
      </c>
      <c r="E317" s="49">
        <v>0</v>
      </c>
      <c r="F317" s="49" t="s">
        <v>947</v>
      </c>
      <c r="G317" s="49" t="s">
        <v>947</v>
      </c>
      <c r="H317" t="str">
        <f t="shared" si="8"/>
        <v>12041701</v>
      </c>
      <c r="I317" t="str">
        <f>VLOOKUP(H317,'Plan de cuentas'!A:J,4,FALSE)</f>
        <v>Analitica</v>
      </c>
      <c r="J317" s="53">
        <f t="shared" si="9"/>
        <v>3433669.04</v>
      </c>
    </row>
    <row r="318" spans="1:10" ht="15" customHeight="1" x14ac:dyDescent="0.2">
      <c r="A318" s="50" t="s">
        <v>948</v>
      </c>
      <c r="B318" s="50" t="s">
        <v>949</v>
      </c>
      <c r="C318" s="50" t="s">
        <v>129</v>
      </c>
      <c r="D318" s="50">
        <v>0</v>
      </c>
      <c r="E318" s="50">
        <v>386770</v>
      </c>
      <c r="F318" s="50" t="s">
        <v>950</v>
      </c>
      <c r="G318" s="50" t="s">
        <v>950</v>
      </c>
      <c r="H318" t="str">
        <f t="shared" si="8"/>
        <v>12041702</v>
      </c>
      <c r="I318" t="str">
        <f>VLOOKUP(H318,'Plan de cuentas'!A:J,4,FALSE)</f>
        <v>Analitica</v>
      </c>
      <c r="J318" s="53">
        <f t="shared" si="9"/>
        <v>-386770</v>
      </c>
    </row>
    <row r="319" spans="1:10" ht="15" customHeight="1" x14ac:dyDescent="0.2">
      <c r="A319" s="49" t="s">
        <v>951</v>
      </c>
      <c r="B319" s="49" t="s">
        <v>952</v>
      </c>
      <c r="C319" s="49" t="s">
        <v>129</v>
      </c>
      <c r="D319" s="49">
        <v>1780442.17</v>
      </c>
      <c r="E319" s="49">
        <v>20806.060000000001</v>
      </c>
      <c r="F319" s="49" t="s">
        <v>953</v>
      </c>
      <c r="G319" s="49" t="s">
        <v>953</v>
      </c>
      <c r="H319" t="str">
        <f t="shared" si="8"/>
        <v>120418</v>
      </c>
      <c r="I319" t="str">
        <f>VLOOKUP(H319,'Plan de cuentas'!A:J,4,FALSE)</f>
        <v>Sintetica</v>
      </c>
      <c r="J319" s="53">
        <f t="shared" si="9"/>
        <v>1759636.11</v>
      </c>
    </row>
    <row r="320" spans="1:10" ht="15" customHeight="1" x14ac:dyDescent="0.2">
      <c r="A320" s="50" t="s">
        <v>954</v>
      </c>
      <c r="B320" s="50" t="s">
        <v>952</v>
      </c>
      <c r="C320" s="50" t="s">
        <v>129</v>
      </c>
      <c r="D320" s="50">
        <v>1780442.17</v>
      </c>
      <c r="E320" s="50">
        <v>20806.060000000001</v>
      </c>
      <c r="F320" s="50" t="s">
        <v>953</v>
      </c>
      <c r="G320" s="50" t="s">
        <v>953</v>
      </c>
      <c r="H320" t="str">
        <f t="shared" si="8"/>
        <v>12041801</v>
      </c>
      <c r="I320" t="str">
        <f>VLOOKUP(H320,'Plan de cuentas'!A:J,4,FALSE)</f>
        <v>Analitica</v>
      </c>
      <c r="J320" s="53">
        <f t="shared" si="9"/>
        <v>1759636.11</v>
      </c>
    </row>
    <row r="321" spans="1:10" ht="15" customHeight="1" x14ac:dyDescent="0.2">
      <c r="A321" s="49" t="s">
        <v>955</v>
      </c>
      <c r="B321" s="49" t="s">
        <v>956</v>
      </c>
      <c r="C321" s="49" t="s">
        <v>129</v>
      </c>
      <c r="D321" s="49">
        <v>30612544.640000001</v>
      </c>
      <c r="E321" s="49">
        <v>1870755.51</v>
      </c>
      <c r="F321" s="49" t="s">
        <v>957</v>
      </c>
      <c r="G321" s="49" t="s">
        <v>957</v>
      </c>
      <c r="H321" t="str">
        <f t="shared" si="8"/>
        <v>1205</v>
      </c>
      <c r="I321" t="str">
        <f>VLOOKUP(H321,'Plan de cuentas'!A:J,4,FALSE)</f>
        <v>Sintetica</v>
      </c>
      <c r="J321" s="53">
        <f t="shared" si="9"/>
        <v>28741789.129999999</v>
      </c>
    </row>
    <row r="322" spans="1:10" ht="15" customHeight="1" x14ac:dyDescent="0.2">
      <c r="A322" s="50" t="s">
        <v>958</v>
      </c>
      <c r="B322" s="50" t="s">
        <v>959</v>
      </c>
      <c r="C322" s="50" t="s">
        <v>129</v>
      </c>
      <c r="D322" s="50">
        <v>30612544.640000001</v>
      </c>
      <c r="E322" s="50">
        <v>1870755.51</v>
      </c>
      <c r="F322" s="50" t="s">
        <v>957</v>
      </c>
      <c r="G322" s="50" t="s">
        <v>957</v>
      </c>
      <c r="H322" t="str">
        <f t="shared" si="8"/>
        <v>120501</v>
      </c>
      <c r="I322" t="str">
        <f>VLOOKUP(H322,'Plan de cuentas'!A:J,4,FALSE)</f>
        <v>Sintetica</v>
      </c>
      <c r="J322" s="53">
        <f t="shared" si="9"/>
        <v>28741789.129999999</v>
      </c>
    </row>
    <row r="323" spans="1:10" ht="15" customHeight="1" x14ac:dyDescent="0.2">
      <c r="A323" s="49" t="s">
        <v>960</v>
      </c>
      <c r="B323" s="49" t="s">
        <v>961</v>
      </c>
      <c r="C323" s="49" t="s">
        <v>129</v>
      </c>
      <c r="D323" s="49">
        <v>11396900.01</v>
      </c>
      <c r="E323" s="49">
        <v>1870755.51</v>
      </c>
      <c r="F323" s="49" t="s">
        <v>962</v>
      </c>
      <c r="G323" s="49" t="s">
        <v>962</v>
      </c>
      <c r="H323" t="str">
        <f t="shared" si="8"/>
        <v>12050101</v>
      </c>
      <c r="I323" t="str">
        <f>VLOOKUP(H323,'Plan de cuentas'!A:J,4,FALSE)</f>
        <v>Sintetica</v>
      </c>
      <c r="J323" s="53">
        <f t="shared" si="9"/>
        <v>9526144.5</v>
      </c>
    </row>
    <row r="324" spans="1:10" ht="15" customHeight="1" x14ac:dyDescent="0.2">
      <c r="A324" s="50" t="s">
        <v>963</v>
      </c>
      <c r="B324" s="50" t="s">
        <v>964</v>
      </c>
      <c r="C324" s="50" t="s">
        <v>129</v>
      </c>
      <c r="D324" s="50">
        <v>6702801.8700000001</v>
      </c>
      <c r="E324" s="50">
        <v>0</v>
      </c>
      <c r="F324" s="50" t="s">
        <v>965</v>
      </c>
      <c r="G324" s="50" t="s">
        <v>965</v>
      </c>
      <c r="H324" t="str">
        <f t="shared" ref="H324:H387" si="10">SUBSTITUTE(A324,".","")</f>
        <v>1205010101</v>
      </c>
      <c r="I324" t="str">
        <f>VLOOKUP(H324,'Plan de cuentas'!A:J,4,FALSE)</f>
        <v>Analitica</v>
      </c>
      <c r="J324" s="53">
        <f t="shared" ref="J324:J387" si="11">IF(RIGHT(G324,1)="D",+VALUE(SUBSTITUTE(G324,"D"," ")),IF(RIGHT(G324,1)="C",-VALUE(SUBSTITUTE(G324,"C"," ")),0))</f>
        <v>6702801.8700000001</v>
      </c>
    </row>
    <row r="325" spans="1:10" ht="15" customHeight="1" x14ac:dyDescent="0.2">
      <c r="A325" s="49" t="s">
        <v>966</v>
      </c>
      <c r="B325" s="49" t="s">
        <v>967</v>
      </c>
      <c r="C325" s="49" t="s">
        <v>129</v>
      </c>
      <c r="D325" s="49">
        <v>0</v>
      </c>
      <c r="E325" s="49">
        <v>1537883.6</v>
      </c>
      <c r="F325" s="49" t="s">
        <v>968</v>
      </c>
      <c r="G325" s="49" t="s">
        <v>968</v>
      </c>
      <c r="H325" t="str">
        <f t="shared" si="10"/>
        <v>1205010102</v>
      </c>
      <c r="I325" t="str">
        <f>VLOOKUP(H325,'Plan de cuentas'!A:J,4,FALSE)</f>
        <v>Analitica</v>
      </c>
      <c r="J325" s="53">
        <f t="shared" si="11"/>
        <v>-1537883.6</v>
      </c>
    </row>
    <row r="326" spans="1:10" ht="15" customHeight="1" x14ac:dyDescent="0.2">
      <c r="A326" s="50" t="s">
        <v>969</v>
      </c>
      <c r="B326" s="50" t="s">
        <v>961</v>
      </c>
      <c r="C326" s="50" t="s">
        <v>129</v>
      </c>
      <c r="D326" s="50">
        <v>4694098.1399999997</v>
      </c>
      <c r="E326" s="50">
        <v>0</v>
      </c>
      <c r="F326" s="50" t="s">
        <v>970</v>
      </c>
      <c r="G326" s="50" t="s">
        <v>970</v>
      </c>
      <c r="H326" t="str">
        <f t="shared" si="10"/>
        <v>1205010103</v>
      </c>
      <c r="I326" t="str">
        <f>VLOOKUP(H326,'Plan de cuentas'!A:J,4,FALSE)</f>
        <v>Analitica</v>
      </c>
      <c r="J326" s="53">
        <f t="shared" si="11"/>
        <v>4694098.1399999997</v>
      </c>
    </row>
    <row r="327" spans="1:10" ht="15" customHeight="1" x14ac:dyDescent="0.2">
      <c r="A327" s="49" t="s">
        <v>971</v>
      </c>
      <c r="B327" s="49" t="s">
        <v>972</v>
      </c>
      <c r="C327" s="49" t="s">
        <v>129</v>
      </c>
      <c r="D327" s="49">
        <v>0</v>
      </c>
      <c r="E327" s="49">
        <v>332871.90999999997</v>
      </c>
      <c r="F327" s="49" t="s">
        <v>973</v>
      </c>
      <c r="G327" s="49" t="s">
        <v>973</v>
      </c>
      <c r="H327" t="str">
        <f t="shared" si="10"/>
        <v>1205010104</v>
      </c>
      <c r="I327" t="str">
        <f>VLOOKUP(H327,'Plan de cuentas'!A:J,4,FALSE)</f>
        <v>Analitica</v>
      </c>
      <c r="J327" s="53">
        <f t="shared" si="11"/>
        <v>-332871.90999999997</v>
      </c>
    </row>
    <row r="328" spans="1:10" ht="15" customHeight="1" x14ac:dyDescent="0.2">
      <c r="A328" s="50" t="s">
        <v>974</v>
      </c>
      <c r="B328" s="50" t="s">
        <v>975</v>
      </c>
      <c r="C328" s="50" t="s">
        <v>129</v>
      </c>
      <c r="D328" s="50">
        <v>19215644.629999999</v>
      </c>
      <c r="E328" s="50">
        <v>0</v>
      </c>
      <c r="F328" s="50" t="s">
        <v>976</v>
      </c>
      <c r="G328" s="50" t="s">
        <v>976</v>
      </c>
      <c r="H328" t="str">
        <f t="shared" si="10"/>
        <v>12050102</v>
      </c>
      <c r="I328" t="str">
        <f>VLOOKUP(H328,'Plan de cuentas'!A:J,4,FALSE)</f>
        <v>Sintetica</v>
      </c>
      <c r="J328" s="53">
        <f t="shared" si="11"/>
        <v>19215644.629999999</v>
      </c>
    </row>
    <row r="329" spans="1:10" ht="15" customHeight="1" x14ac:dyDescent="0.2">
      <c r="A329" s="49" t="s">
        <v>977</v>
      </c>
      <c r="B329" s="49" t="s">
        <v>978</v>
      </c>
      <c r="C329" s="49" t="s">
        <v>129</v>
      </c>
      <c r="D329" s="49">
        <v>19215644.629999999</v>
      </c>
      <c r="E329" s="49">
        <v>0</v>
      </c>
      <c r="F329" s="49" t="s">
        <v>976</v>
      </c>
      <c r="G329" s="49" t="s">
        <v>976</v>
      </c>
      <c r="H329" t="str">
        <f t="shared" si="10"/>
        <v>1205010201</v>
      </c>
      <c r="I329" t="str">
        <f>VLOOKUP(H329,'Plan de cuentas'!A:J,4,FALSE)</f>
        <v>Analitica</v>
      </c>
      <c r="J329" s="53">
        <f t="shared" si="11"/>
        <v>19215644.629999999</v>
      </c>
    </row>
    <row r="330" spans="1:10" ht="15" customHeight="1" x14ac:dyDescent="0.2">
      <c r="A330" s="50" t="s">
        <v>979</v>
      </c>
      <c r="B330" s="50" t="s">
        <v>980</v>
      </c>
      <c r="C330" s="50" t="s">
        <v>129</v>
      </c>
      <c r="D330" s="50">
        <v>0</v>
      </c>
      <c r="E330" s="50">
        <v>0</v>
      </c>
      <c r="F330" s="50" t="s">
        <v>129</v>
      </c>
      <c r="G330" s="50" t="s">
        <v>129</v>
      </c>
      <c r="H330" t="str">
        <f t="shared" si="10"/>
        <v>1205010202</v>
      </c>
      <c r="I330" t="str">
        <f>VLOOKUP(H330,'Plan de cuentas'!A:J,4,FALSE)</f>
        <v>Analitica</v>
      </c>
      <c r="J330" s="53">
        <f t="shared" si="11"/>
        <v>0</v>
      </c>
    </row>
    <row r="331" spans="1:10" ht="15" customHeight="1" x14ac:dyDescent="0.2">
      <c r="A331" s="49" t="s">
        <v>981</v>
      </c>
      <c r="B331" s="49" t="s">
        <v>982</v>
      </c>
      <c r="C331" s="49" t="s">
        <v>129</v>
      </c>
      <c r="D331" s="49">
        <v>0</v>
      </c>
      <c r="E331" s="49">
        <v>0</v>
      </c>
      <c r="F331" s="49" t="s">
        <v>129</v>
      </c>
      <c r="G331" s="49" t="s">
        <v>129</v>
      </c>
      <c r="H331" t="str">
        <f t="shared" si="10"/>
        <v>1205010203</v>
      </c>
      <c r="I331" t="str">
        <f>VLOOKUP(H331,'Plan de cuentas'!A:J,4,FALSE)</f>
        <v>Analitica</v>
      </c>
      <c r="J331" s="53">
        <f t="shared" si="11"/>
        <v>0</v>
      </c>
    </row>
    <row r="332" spans="1:10" ht="15" customHeight="1" x14ac:dyDescent="0.2">
      <c r="A332" s="50" t="s">
        <v>983</v>
      </c>
      <c r="B332" s="50" t="s">
        <v>984</v>
      </c>
      <c r="C332" s="50" t="s">
        <v>129</v>
      </c>
      <c r="D332" s="50">
        <v>0</v>
      </c>
      <c r="E332" s="50">
        <v>0</v>
      </c>
      <c r="F332" s="50" t="s">
        <v>129</v>
      </c>
      <c r="G332" s="50" t="s">
        <v>129</v>
      </c>
      <c r="H332" t="str">
        <f t="shared" si="10"/>
        <v>1205010204</v>
      </c>
      <c r="I332" t="str">
        <f>VLOOKUP(H332,'Plan de cuentas'!A:J,4,FALSE)</f>
        <v>Analitica</v>
      </c>
      <c r="J332" s="53">
        <f t="shared" si="11"/>
        <v>0</v>
      </c>
    </row>
    <row r="333" spans="1:10" ht="15" customHeight="1" x14ac:dyDescent="0.2">
      <c r="A333" s="49" t="s">
        <v>985</v>
      </c>
      <c r="B333" s="49" t="s">
        <v>986</v>
      </c>
      <c r="C333" s="49" t="s">
        <v>129</v>
      </c>
      <c r="D333" s="49">
        <v>313746.14</v>
      </c>
      <c r="E333" s="49">
        <v>28521.98</v>
      </c>
      <c r="F333" s="49" t="s">
        <v>987</v>
      </c>
      <c r="G333" s="49" t="s">
        <v>987</v>
      </c>
      <c r="H333" t="str">
        <f t="shared" si="10"/>
        <v>1206</v>
      </c>
      <c r="I333" t="str">
        <f>VLOOKUP(H333,'Plan de cuentas'!A:J,4,FALSE)</f>
        <v>Sintetica</v>
      </c>
      <c r="J333" s="53">
        <f t="shared" si="11"/>
        <v>285224.15999999997</v>
      </c>
    </row>
    <row r="334" spans="1:10" ht="15" customHeight="1" x14ac:dyDescent="0.2">
      <c r="A334" s="50" t="s">
        <v>988</v>
      </c>
      <c r="B334" s="50" t="s">
        <v>989</v>
      </c>
      <c r="C334" s="50" t="s">
        <v>129</v>
      </c>
      <c r="D334" s="50">
        <v>277044.46000000002</v>
      </c>
      <c r="E334" s="50">
        <v>28521.98</v>
      </c>
      <c r="F334" s="50" t="s">
        <v>990</v>
      </c>
      <c r="G334" s="50" t="s">
        <v>990</v>
      </c>
      <c r="H334" t="str">
        <f t="shared" si="10"/>
        <v>120601</v>
      </c>
      <c r="I334" t="str">
        <f>VLOOKUP(H334,'Plan de cuentas'!A:J,4,FALSE)</f>
        <v>Sintetica</v>
      </c>
      <c r="J334" s="53">
        <f t="shared" si="11"/>
        <v>248522.48</v>
      </c>
    </row>
    <row r="335" spans="1:10" ht="15" customHeight="1" x14ac:dyDescent="0.2">
      <c r="A335" s="49" t="s">
        <v>991</v>
      </c>
      <c r="B335" s="49" t="s">
        <v>992</v>
      </c>
      <c r="C335" s="49" t="s">
        <v>129</v>
      </c>
      <c r="D335" s="49">
        <v>12850.03</v>
      </c>
      <c r="E335" s="49">
        <v>904.34</v>
      </c>
      <c r="F335" s="49" t="s">
        <v>993</v>
      </c>
      <c r="G335" s="49" t="s">
        <v>993</v>
      </c>
      <c r="H335" t="str">
        <f t="shared" si="10"/>
        <v>12060101</v>
      </c>
      <c r="I335" t="str">
        <f>VLOOKUP(H335,'Plan de cuentas'!A:J,4,FALSE)</f>
        <v>Analitica</v>
      </c>
      <c r="J335" s="53">
        <f t="shared" si="11"/>
        <v>11945.69</v>
      </c>
    </row>
    <row r="336" spans="1:10" ht="15" customHeight="1" x14ac:dyDescent="0.2">
      <c r="A336" s="50" t="s">
        <v>994</v>
      </c>
      <c r="B336" s="50" t="s">
        <v>995</v>
      </c>
      <c r="C336" s="50" t="s">
        <v>129</v>
      </c>
      <c r="D336" s="50">
        <v>1902.24</v>
      </c>
      <c r="E336" s="50">
        <v>0</v>
      </c>
      <c r="F336" s="50" t="s">
        <v>996</v>
      </c>
      <c r="G336" s="50" t="s">
        <v>996</v>
      </c>
      <c r="H336" t="str">
        <f t="shared" si="10"/>
        <v>12060102</v>
      </c>
      <c r="I336" t="str">
        <f>VLOOKUP(H336,'Plan de cuentas'!A:J,4,FALSE)</f>
        <v>Analitica</v>
      </c>
      <c r="J336" s="53">
        <f t="shared" si="11"/>
        <v>1902.24</v>
      </c>
    </row>
    <row r="337" spans="1:10" ht="15" customHeight="1" x14ac:dyDescent="0.2">
      <c r="A337" s="49" t="s">
        <v>997</v>
      </c>
      <c r="B337" s="49" t="s">
        <v>998</v>
      </c>
      <c r="C337" s="49" t="s">
        <v>129</v>
      </c>
      <c r="D337" s="49">
        <v>7368.99</v>
      </c>
      <c r="E337" s="49">
        <v>2922.78</v>
      </c>
      <c r="F337" s="49" t="s">
        <v>999</v>
      </c>
      <c r="G337" s="49" t="s">
        <v>999</v>
      </c>
      <c r="H337" t="str">
        <f t="shared" si="10"/>
        <v>12060103</v>
      </c>
      <c r="I337" t="str">
        <f>VLOOKUP(H337,'Plan de cuentas'!A:J,4,FALSE)</f>
        <v>Analitica</v>
      </c>
      <c r="J337" s="53">
        <f t="shared" si="11"/>
        <v>4446.21</v>
      </c>
    </row>
    <row r="338" spans="1:10" ht="15" customHeight="1" x14ac:dyDescent="0.2">
      <c r="A338" s="50" t="s">
        <v>1000</v>
      </c>
      <c r="B338" s="50" t="s">
        <v>1001</v>
      </c>
      <c r="C338" s="50" t="s">
        <v>129</v>
      </c>
      <c r="D338" s="50">
        <v>252310.16</v>
      </c>
      <c r="E338" s="50">
        <v>23981.51</v>
      </c>
      <c r="F338" s="50" t="s">
        <v>1002</v>
      </c>
      <c r="G338" s="50" t="s">
        <v>1002</v>
      </c>
      <c r="H338" t="str">
        <f t="shared" si="10"/>
        <v>12060104</v>
      </c>
      <c r="I338" t="str">
        <f>VLOOKUP(H338,'Plan de cuentas'!A:J,4,FALSE)</f>
        <v>Analitica</v>
      </c>
      <c r="J338" s="53">
        <f t="shared" si="11"/>
        <v>228328.65</v>
      </c>
    </row>
    <row r="339" spans="1:10" ht="15" customHeight="1" x14ac:dyDescent="0.2">
      <c r="A339" s="49" t="s">
        <v>1003</v>
      </c>
      <c r="B339" s="49" t="s">
        <v>1004</v>
      </c>
      <c r="C339" s="49" t="s">
        <v>129</v>
      </c>
      <c r="D339" s="49">
        <v>2613.04</v>
      </c>
      <c r="E339" s="49">
        <v>713.35</v>
      </c>
      <c r="F339" s="49" t="s">
        <v>1005</v>
      </c>
      <c r="G339" s="49" t="s">
        <v>1005</v>
      </c>
      <c r="H339" t="str">
        <f t="shared" si="10"/>
        <v>12060105</v>
      </c>
      <c r="I339" t="str">
        <f>VLOOKUP(H339,'Plan de cuentas'!A:J,4,FALSE)</f>
        <v>Analitica</v>
      </c>
      <c r="J339" s="53">
        <f t="shared" si="11"/>
        <v>1899.69</v>
      </c>
    </row>
    <row r="340" spans="1:10" ht="15" customHeight="1" x14ac:dyDescent="0.2">
      <c r="A340" s="50" t="s">
        <v>1006</v>
      </c>
      <c r="B340" s="50" t="s">
        <v>1007</v>
      </c>
      <c r="C340" s="50" t="s">
        <v>129</v>
      </c>
      <c r="D340" s="50">
        <v>36701.68</v>
      </c>
      <c r="E340" s="50">
        <v>0</v>
      </c>
      <c r="F340" s="50" t="s">
        <v>1008</v>
      </c>
      <c r="G340" s="50" t="s">
        <v>1008</v>
      </c>
      <c r="H340" t="str">
        <f t="shared" si="10"/>
        <v>120602</v>
      </c>
      <c r="I340" t="str">
        <f>VLOOKUP(H340,'Plan de cuentas'!A:J,4,FALSE)</f>
        <v>Sintetica</v>
      </c>
      <c r="J340" s="53">
        <f t="shared" si="11"/>
        <v>36701.68</v>
      </c>
    </row>
    <row r="341" spans="1:10" ht="15" customHeight="1" x14ac:dyDescent="0.2">
      <c r="A341" s="49" t="s">
        <v>1009</v>
      </c>
      <c r="B341" s="49" t="s">
        <v>1010</v>
      </c>
      <c r="C341" s="49" t="s">
        <v>129</v>
      </c>
      <c r="D341" s="49">
        <v>36701.68</v>
      </c>
      <c r="E341" s="49">
        <v>0</v>
      </c>
      <c r="F341" s="49" t="s">
        <v>1008</v>
      </c>
      <c r="G341" s="49" t="s">
        <v>1008</v>
      </c>
      <c r="H341" t="str">
        <f t="shared" si="10"/>
        <v>12060201</v>
      </c>
      <c r="I341" t="str">
        <f>VLOOKUP(H341,'Plan de cuentas'!A:J,4,FALSE)</f>
        <v>Analitica</v>
      </c>
      <c r="J341" s="53">
        <f t="shared" si="11"/>
        <v>36701.68</v>
      </c>
    </row>
    <row r="342" spans="1:10" ht="15" customHeight="1" x14ac:dyDescent="0.2">
      <c r="A342" s="50" t="s">
        <v>1011</v>
      </c>
      <c r="B342" s="50" t="s">
        <v>689</v>
      </c>
      <c r="C342" s="50" t="s">
        <v>129</v>
      </c>
      <c r="D342" s="50">
        <v>0</v>
      </c>
      <c r="E342" s="50">
        <v>0</v>
      </c>
      <c r="F342" s="50" t="s">
        <v>129</v>
      </c>
      <c r="G342" s="50" t="s">
        <v>129</v>
      </c>
      <c r="H342" t="str">
        <f t="shared" si="10"/>
        <v>12060202</v>
      </c>
      <c r="I342" t="str">
        <f>VLOOKUP(H342,'Plan de cuentas'!A:J,4,FALSE)</f>
        <v>Analitica</v>
      </c>
      <c r="J342" s="53">
        <f t="shared" si="11"/>
        <v>0</v>
      </c>
    </row>
    <row r="343" spans="1:10" ht="15" customHeight="1" x14ac:dyDescent="0.2">
      <c r="A343" s="49" t="s">
        <v>1012</v>
      </c>
      <c r="B343" s="49" t="s">
        <v>1013</v>
      </c>
      <c r="C343" s="49" t="s">
        <v>129</v>
      </c>
      <c r="D343" s="49">
        <v>0</v>
      </c>
      <c r="E343" s="49">
        <v>0</v>
      </c>
      <c r="F343" s="49" t="s">
        <v>129</v>
      </c>
      <c r="G343" s="49" t="s">
        <v>129</v>
      </c>
      <c r="H343" t="str">
        <f t="shared" si="10"/>
        <v>12060203</v>
      </c>
      <c r="I343" t="str">
        <f>VLOOKUP(H343,'Plan de cuentas'!A:J,4,FALSE)</f>
        <v>Analitica</v>
      </c>
      <c r="J343" s="53">
        <f t="shared" si="11"/>
        <v>0</v>
      </c>
    </row>
    <row r="344" spans="1:10" ht="15" customHeight="1" x14ac:dyDescent="0.2">
      <c r="A344" s="50" t="s">
        <v>1014</v>
      </c>
      <c r="B344" s="50" t="s">
        <v>1015</v>
      </c>
      <c r="C344" s="50" t="s">
        <v>129</v>
      </c>
      <c r="D344" s="50">
        <v>572810.5</v>
      </c>
      <c r="E344" s="50">
        <v>234443.75</v>
      </c>
      <c r="F344" s="50" t="s">
        <v>1016</v>
      </c>
      <c r="G344" s="50" t="s">
        <v>1016</v>
      </c>
      <c r="H344" t="str">
        <f t="shared" si="10"/>
        <v>1207</v>
      </c>
      <c r="I344" t="str">
        <f>VLOOKUP(H344,'Plan de cuentas'!A:J,4,FALSE)</f>
        <v>Sintetica</v>
      </c>
      <c r="J344" s="53">
        <f t="shared" si="11"/>
        <v>338366.75</v>
      </c>
    </row>
    <row r="345" spans="1:10" ht="15" customHeight="1" x14ac:dyDescent="0.2">
      <c r="A345" s="49" t="s">
        <v>1017</v>
      </c>
      <c r="B345" s="49" t="s">
        <v>1018</v>
      </c>
      <c r="C345" s="49" t="s">
        <v>129</v>
      </c>
      <c r="D345" s="49">
        <v>572810.5</v>
      </c>
      <c r="E345" s="49">
        <v>234443.75</v>
      </c>
      <c r="F345" s="49" t="s">
        <v>1016</v>
      </c>
      <c r="G345" s="49" t="s">
        <v>1016</v>
      </c>
      <c r="H345" t="str">
        <f t="shared" si="10"/>
        <v>120701</v>
      </c>
      <c r="I345" t="str">
        <f>VLOOKUP(H345,'Plan de cuentas'!A:J,4,FALSE)</f>
        <v>Sintetica</v>
      </c>
      <c r="J345" s="53">
        <f t="shared" si="11"/>
        <v>338366.75</v>
      </c>
    </row>
    <row r="346" spans="1:10" ht="15" customHeight="1" x14ac:dyDescent="0.2">
      <c r="A346" s="50" t="s">
        <v>1019</v>
      </c>
      <c r="B346" s="50" t="s">
        <v>1020</v>
      </c>
      <c r="C346" s="50" t="s">
        <v>129</v>
      </c>
      <c r="D346" s="50">
        <v>572810.5</v>
      </c>
      <c r="E346" s="50">
        <v>23356.639999999999</v>
      </c>
      <c r="F346" s="50" t="s">
        <v>1021</v>
      </c>
      <c r="G346" s="50" t="s">
        <v>1021</v>
      </c>
      <c r="H346" t="str">
        <f t="shared" si="10"/>
        <v>12070101</v>
      </c>
      <c r="I346" t="str">
        <f>VLOOKUP(H346,'Plan de cuentas'!A:J,4,FALSE)</f>
        <v>Analitica</v>
      </c>
      <c r="J346" s="53">
        <f t="shared" si="11"/>
        <v>549453.86</v>
      </c>
    </row>
    <row r="347" spans="1:10" ht="15" customHeight="1" x14ac:dyDescent="0.2">
      <c r="A347" s="49" t="s">
        <v>1022</v>
      </c>
      <c r="B347" s="49" t="s">
        <v>1023</v>
      </c>
      <c r="C347" s="49" t="s">
        <v>129</v>
      </c>
      <c r="D347" s="49">
        <v>0</v>
      </c>
      <c r="E347" s="49">
        <v>211087.11</v>
      </c>
      <c r="F347" s="49" t="s">
        <v>1024</v>
      </c>
      <c r="G347" s="49" t="s">
        <v>1024</v>
      </c>
      <c r="H347" t="str">
        <f t="shared" si="10"/>
        <v>12070102</v>
      </c>
      <c r="I347" t="str">
        <f>VLOOKUP(H347,'Plan de cuentas'!A:J,4,FALSE)</f>
        <v>Analitica</v>
      </c>
      <c r="J347" s="53">
        <f t="shared" si="11"/>
        <v>-211087.11</v>
      </c>
    </row>
    <row r="348" spans="1:10" ht="15" customHeight="1" x14ac:dyDescent="0.2">
      <c r="A348" s="50" t="s">
        <v>1025</v>
      </c>
      <c r="B348" s="50" t="s">
        <v>1026</v>
      </c>
      <c r="C348" s="50" t="s">
        <v>129</v>
      </c>
      <c r="D348" s="50">
        <v>84026128.980000004</v>
      </c>
      <c r="E348" s="50">
        <v>157416827.83000001</v>
      </c>
      <c r="F348" s="50" t="s">
        <v>1027</v>
      </c>
      <c r="G348" s="50" t="s">
        <v>1027</v>
      </c>
      <c r="H348" t="str">
        <f t="shared" si="10"/>
        <v>2</v>
      </c>
      <c r="I348" t="str">
        <f>VLOOKUP(H348,'Plan de cuentas'!A:J,4,FALSE)</f>
        <v>Sintetica</v>
      </c>
      <c r="J348" s="53">
        <f t="shared" si="11"/>
        <v>-73390698.849999994</v>
      </c>
    </row>
    <row r="349" spans="1:10" ht="15" customHeight="1" x14ac:dyDescent="0.2">
      <c r="A349" s="49" t="s">
        <v>1028</v>
      </c>
      <c r="B349" s="49" t="s">
        <v>1029</v>
      </c>
      <c r="C349" s="49" t="s">
        <v>129</v>
      </c>
      <c r="D349" s="49">
        <v>37768696.600000001</v>
      </c>
      <c r="E349" s="49">
        <v>98865892.689999998</v>
      </c>
      <c r="F349" s="49" t="s">
        <v>1030</v>
      </c>
      <c r="G349" s="49" t="s">
        <v>1030</v>
      </c>
      <c r="H349" t="str">
        <f t="shared" si="10"/>
        <v>21</v>
      </c>
      <c r="I349" t="str">
        <f>VLOOKUP(H349,'Plan de cuentas'!A:J,4,FALSE)</f>
        <v>Sintetica</v>
      </c>
      <c r="J349" s="53">
        <f t="shared" si="11"/>
        <v>-61097196.090000004</v>
      </c>
    </row>
    <row r="350" spans="1:10" ht="15" customHeight="1" x14ac:dyDescent="0.2">
      <c r="A350" s="50" t="s">
        <v>1031</v>
      </c>
      <c r="B350" s="50" t="s">
        <v>1032</v>
      </c>
      <c r="C350" s="50" t="s">
        <v>129</v>
      </c>
      <c r="D350" s="50">
        <v>20763084.280000001</v>
      </c>
      <c r="E350" s="50">
        <v>40351941.880000003</v>
      </c>
      <c r="F350" s="50" t="s">
        <v>1033</v>
      </c>
      <c r="G350" s="50" t="s">
        <v>1033</v>
      </c>
      <c r="H350" t="str">
        <f t="shared" si="10"/>
        <v>2101</v>
      </c>
      <c r="I350" t="str">
        <f>VLOOKUP(H350,'Plan de cuentas'!A:J,4,FALSE)</f>
        <v>Sintetica</v>
      </c>
      <c r="J350" s="53">
        <f t="shared" si="11"/>
        <v>-19588857.600000001</v>
      </c>
    </row>
    <row r="351" spans="1:10" ht="15" customHeight="1" x14ac:dyDescent="0.2">
      <c r="A351" s="49" t="s">
        <v>1034</v>
      </c>
      <c r="B351" s="49" t="s">
        <v>13</v>
      </c>
      <c r="C351" s="49" t="s">
        <v>129</v>
      </c>
      <c r="D351" s="49">
        <v>18479707.050000001</v>
      </c>
      <c r="E351" s="49">
        <v>35876519.780000001</v>
      </c>
      <c r="F351" s="49" t="s">
        <v>1035</v>
      </c>
      <c r="G351" s="49" t="s">
        <v>1035</v>
      </c>
      <c r="H351" t="str">
        <f t="shared" si="10"/>
        <v>210101</v>
      </c>
      <c r="I351" t="str">
        <f>VLOOKUP(H351,'Plan de cuentas'!A:J,4,FALSE)</f>
        <v>Sintetica</v>
      </c>
      <c r="J351" s="53">
        <f t="shared" si="11"/>
        <v>-17396812.73</v>
      </c>
    </row>
    <row r="352" spans="1:10" ht="15" customHeight="1" x14ac:dyDescent="0.2">
      <c r="A352" s="50" t="s">
        <v>1036</v>
      </c>
      <c r="B352" s="50" t="s">
        <v>1037</v>
      </c>
      <c r="C352" s="50" t="s">
        <v>129</v>
      </c>
      <c r="D352" s="50">
        <v>7974457.6500000004</v>
      </c>
      <c r="E352" s="50">
        <v>10692393.130000001</v>
      </c>
      <c r="F352" s="50" t="s">
        <v>1038</v>
      </c>
      <c r="G352" s="50" t="s">
        <v>1038</v>
      </c>
      <c r="H352" t="str">
        <f t="shared" si="10"/>
        <v>21010101</v>
      </c>
      <c r="I352" t="str">
        <f>VLOOKUP(H352,'Plan de cuentas'!A:J,4,FALSE)</f>
        <v>Analitica</v>
      </c>
      <c r="J352" s="53">
        <f t="shared" si="11"/>
        <v>-2717935.48</v>
      </c>
    </row>
    <row r="353" spans="1:12" ht="15" customHeight="1" x14ac:dyDescent="0.2">
      <c r="A353" s="49" t="s">
        <v>1039</v>
      </c>
      <c r="B353" s="49" t="s">
        <v>1040</v>
      </c>
      <c r="C353" s="49" t="s">
        <v>129</v>
      </c>
      <c r="D353" s="49">
        <v>8047918.0199999996</v>
      </c>
      <c r="E353" s="49">
        <v>21282523.170000002</v>
      </c>
      <c r="F353" s="49" t="s">
        <v>1041</v>
      </c>
      <c r="G353" s="49" t="s">
        <v>1041</v>
      </c>
      <c r="H353" t="str">
        <f t="shared" si="10"/>
        <v>21010102</v>
      </c>
      <c r="I353" t="str">
        <f>VLOOKUP(H353,'Plan de cuentas'!A:J,4,FALSE)</f>
        <v>Analitica</v>
      </c>
      <c r="J353" s="53">
        <f t="shared" si="11"/>
        <v>-13234605.15</v>
      </c>
      <c r="L353" s="56"/>
    </row>
    <row r="354" spans="1:12" ht="15" customHeight="1" x14ac:dyDescent="0.2">
      <c r="A354" s="50" t="s">
        <v>1042</v>
      </c>
      <c r="B354" s="50" t="s">
        <v>1043</v>
      </c>
      <c r="C354" s="50" t="s">
        <v>129</v>
      </c>
      <c r="D354" s="50">
        <v>4319.26</v>
      </c>
      <c r="E354" s="50">
        <v>9093.7099999999991</v>
      </c>
      <c r="F354" s="50" t="s">
        <v>1044</v>
      </c>
      <c r="G354" s="50" t="s">
        <v>1044</v>
      </c>
      <c r="H354" t="str">
        <f t="shared" si="10"/>
        <v>21010103</v>
      </c>
      <c r="I354" t="str">
        <f>VLOOKUP(H354,'Plan de cuentas'!A:J,4,FALSE)</f>
        <v>Analitica</v>
      </c>
      <c r="J354" s="53">
        <f t="shared" si="11"/>
        <v>-4774.45</v>
      </c>
    </row>
    <row r="355" spans="1:12" ht="15" customHeight="1" x14ac:dyDescent="0.2">
      <c r="A355" s="49" t="s">
        <v>1045</v>
      </c>
      <c r="B355" s="49" t="s">
        <v>1046</v>
      </c>
      <c r="C355" s="49" t="s">
        <v>129</v>
      </c>
      <c r="D355" s="49">
        <v>0</v>
      </c>
      <c r="E355" s="49">
        <v>0</v>
      </c>
      <c r="F355" s="49" t="s">
        <v>129</v>
      </c>
      <c r="G355" s="49" t="s">
        <v>129</v>
      </c>
      <c r="H355" t="str">
        <f t="shared" si="10"/>
        <v>21010104</v>
      </c>
      <c r="I355" t="str">
        <f>VLOOKUP(H355,'Plan de cuentas'!A:J,4,FALSE)</f>
        <v>Analitica</v>
      </c>
      <c r="J355" s="53">
        <f t="shared" si="11"/>
        <v>0</v>
      </c>
    </row>
    <row r="356" spans="1:12" ht="15" customHeight="1" x14ac:dyDescent="0.2">
      <c r="A356" s="50" t="s">
        <v>1047</v>
      </c>
      <c r="B356" s="50" t="s">
        <v>1048</v>
      </c>
      <c r="C356" s="50" t="s">
        <v>129</v>
      </c>
      <c r="D356" s="50">
        <v>0</v>
      </c>
      <c r="E356" s="50">
        <v>2453012.12</v>
      </c>
      <c r="F356" s="50" t="s">
        <v>1049</v>
      </c>
      <c r="G356" s="50" t="s">
        <v>1049</v>
      </c>
      <c r="H356" t="str">
        <f t="shared" si="10"/>
        <v>21010105</v>
      </c>
      <c r="I356" t="str">
        <f>VLOOKUP(H356,'Plan de cuentas'!A:J,4,FALSE)</f>
        <v>Analitica</v>
      </c>
      <c r="J356" s="53">
        <f t="shared" si="11"/>
        <v>-2453012.12</v>
      </c>
    </row>
    <row r="357" spans="1:12" ht="15" customHeight="1" x14ac:dyDescent="0.2">
      <c r="A357" s="49" t="s">
        <v>1050</v>
      </c>
      <c r="B357" s="49" t="s">
        <v>1051</v>
      </c>
      <c r="C357" s="49" t="s">
        <v>129</v>
      </c>
      <c r="D357" s="49">
        <v>2453012.12</v>
      </c>
      <c r="E357" s="49">
        <v>0</v>
      </c>
      <c r="F357" s="49" t="s">
        <v>1052</v>
      </c>
      <c r="G357" s="49" t="s">
        <v>1052</v>
      </c>
      <c r="H357" t="str">
        <f t="shared" si="10"/>
        <v>21010106</v>
      </c>
      <c r="I357" t="str">
        <f>VLOOKUP(H357,'Plan de cuentas'!A:J,4,FALSE)</f>
        <v>Analitica</v>
      </c>
      <c r="J357" s="53">
        <f t="shared" si="11"/>
        <v>2453012.12</v>
      </c>
    </row>
    <row r="358" spans="1:12" ht="15" customHeight="1" x14ac:dyDescent="0.2">
      <c r="A358" s="50" t="s">
        <v>1053</v>
      </c>
      <c r="B358" s="50" t="s">
        <v>1054</v>
      </c>
      <c r="C358" s="50" t="s">
        <v>129</v>
      </c>
      <c r="D358" s="50">
        <v>0</v>
      </c>
      <c r="E358" s="50">
        <v>1439497.65</v>
      </c>
      <c r="F358" s="50" t="s">
        <v>1055</v>
      </c>
      <c r="G358" s="50" t="s">
        <v>1055</v>
      </c>
      <c r="H358" t="str">
        <f t="shared" si="10"/>
        <v>21010107</v>
      </c>
      <c r="I358" t="str">
        <f>VLOOKUP(H358,'Plan de cuentas'!A:J,4,FALSE)</f>
        <v>Analitica</v>
      </c>
      <c r="J358" s="53">
        <f t="shared" si="11"/>
        <v>-1439497.65</v>
      </c>
    </row>
    <row r="359" spans="1:12" ht="15" customHeight="1" x14ac:dyDescent="0.2">
      <c r="A359" s="49" t="s">
        <v>1056</v>
      </c>
      <c r="B359" s="49" t="s">
        <v>1057</v>
      </c>
      <c r="C359" s="49" t="s">
        <v>129</v>
      </c>
      <c r="D359" s="49">
        <v>0</v>
      </c>
      <c r="E359" s="49">
        <v>0</v>
      </c>
      <c r="F359" s="49" t="s">
        <v>129</v>
      </c>
      <c r="G359" s="49" t="s">
        <v>129</v>
      </c>
      <c r="H359" t="str">
        <f t="shared" si="10"/>
        <v>21010108</v>
      </c>
      <c r="I359" t="str">
        <f>VLOOKUP(H359,'Plan de cuentas'!A:J,4,FALSE)</f>
        <v>Analitica</v>
      </c>
      <c r="J359" s="53">
        <f t="shared" si="11"/>
        <v>0</v>
      </c>
    </row>
    <row r="360" spans="1:12" ht="15" customHeight="1" x14ac:dyDescent="0.2">
      <c r="A360" s="50" t="s">
        <v>1058</v>
      </c>
      <c r="B360" s="50" t="s">
        <v>1059</v>
      </c>
      <c r="C360" s="50" t="s">
        <v>129</v>
      </c>
      <c r="D360" s="50">
        <v>0</v>
      </c>
      <c r="E360" s="50">
        <v>0</v>
      </c>
      <c r="F360" s="50" t="s">
        <v>129</v>
      </c>
      <c r="G360" s="50" t="s">
        <v>129</v>
      </c>
      <c r="H360" t="str">
        <f t="shared" si="10"/>
        <v>21010109</v>
      </c>
      <c r="I360" t="str">
        <f>VLOOKUP(H360,'Plan de cuentas'!A:J,4,FALSE)</f>
        <v>Analitica</v>
      </c>
      <c r="J360" s="53">
        <f t="shared" si="11"/>
        <v>0</v>
      </c>
    </row>
    <row r="361" spans="1:12" ht="15" customHeight="1" x14ac:dyDescent="0.2">
      <c r="A361" s="49" t="s">
        <v>1060</v>
      </c>
      <c r="B361" s="49" t="s">
        <v>1061</v>
      </c>
      <c r="C361" s="49" t="s">
        <v>129</v>
      </c>
      <c r="D361" s="49">
        <v>0</v>
      </c>
      <c r="E361" s="49">
        <v>0</v>
      </c>
      <c r="F361" s="49" t="s">
        <v>129</v>
      </c>
      <c r="G361" s="49" t="s">
        <v>129</v>
      </c>
      <c r="H361" t="str">
        <f t="shared" si="10"/>
        <v>21010110</v>
      </c>
      <c r="I361" t="str">
        <f>VLOOKUP(H361,'Plan de cuentas'!A:J,4,FALSE)</f>
        <v>Analitica</v>
      </c>
      <c r="J361" s="53">
        <f t="shared" si="11"/>
        <v>0</v>
      </c>
    </row>
    <row r="362" spans="1:12" ht="15" customHeight="1" x14ac:dyDescent="0.2">
      <c r="A362" s="50" t="s">
        <v>1062</v>
      </c>
      <c r="B362" s="50" t="s">
        <v>1063</v>
      </c>
      <c r="C362" s="50" t="s">
        <v>129</v>
      </c>
      <c r="D362" s="50">
        <v>0</v>
      </c>
      <c r="E362" s="50">
        <v>0</v>
      </c>
      <c r="F362" s="50" t="s">
        <v>129</v>
      </c>
      <c r="G362" s="50" t="s">
        <v>129</v>
      </c>
      <c r="H362" t="str">
        <f t="shared" si="10"/>
        <v>21010111</v>
      </c>
      <c r="I362" t="str">
        <f>VLOOKUP(H362,'Plan de cuentas'!A:J,4,FALSE)</f>
        <v>Analitica</v>
      </c>
      <c r="J362" s="53">
        <f t="shared" si="11"/>
        <v>0</v>
      </c>
    </row>
    <row r="363" spans="1:12" ht="15" customHeight="1" x14ac:dyDescent="0.2">
      <c r="A363" s="49" t="s">
        <v>1064</v>
      </c>
      <c r="B363" s="49" t="s">
        <v>1065</v>
      </c>
      <c r="C363" s="49" t="s">
        <v>129</v>
      </c>
      <c r="D363" s="49">
        <v>0</v>
      </c>
      <c r="E363" s="49">
        <v>0</v>
      </c>
      <c r="F363" s="49" t="s">
        <v>129</v>
      </c>
      <c r="G363" s="49" t="s">
        <v>129</v>
      </c>
      <c r="H363" t="str">
        <f t="shared" si="10"/>
        <v>21010112</v>
      </c>
      <c r="I363" t="str">
        <f>VLOOKUP(H363,'Plan de cuentas'!A:J,4,FALSE)</f>
        <v>Analitica</v>
      </c>
      <c r="J363" s="53">
        <f t="shared" si="11"/>
        <v>0</v>
      </c>
    </row>
    <row r="364" spans="1:12" ht="15" customHeight="1" x14ac:dyDescent="0.2">
      <c r="A364" s="50" t="s">
        <v>1066</v>
      </c>
      <c r="B364" s="50" t="s">
        <v>1067</v>
      </c>
      <c r="C364" s="50" t="s">
        <v>129</v>
      </c>
      <c r="D364" s="50">
        <v>0</v>
      </c>
      <c r="E364" s="50">
        <v>0</v>
      </c>
      <c r="F364" s="50" t="s">
        <v>129</v>
      </c>
      <c r="G364" s="50" t="s">
        <v>129</v>
      </c>
      <c r="H364" t="str">
        <f t="shared" si="10"/>
        <v>21010113</v>
      </c>
      <c r="I364" t="str">
        <f>VLOOKUP(H364,'Plan de cuentas'!A:J,4,FALSE)</f>
        <v>Analitica</v>
      </c>
      <c r="J364" s="53">
        <f t="shared" si="11"/>
        <v>0</v>
      </c>
    </row>
    <row r="365" spans="1:12" ht="15" customHeight="1" x14ac:dyDescent="0.2">
      <c r="A365" s="49" t="s">
        <v>1068</v>
      </c>
      <c r="B365" s="49" t="s">
        <v>1069</v>
      </c>
      <c r="C365" s="49" t="s">
        <v>129</v>
      </c>
      <c r="D365" s="49">
        <v>37909.949999999997</v>
      </c>
      <c r="E365" s="49">
        <v>257358.5</v>
      </c>
      <c r="F365" s="49" t="s">
        <v>1070</v>
      </c>
      <c r="G365" s="49" t="s">
        <v>1070</v>
      </c>
      <c r="H365" t="str">
        <f t="shared" si="10"/>
        <v>210102</v>
      </c>
      <c r="I365" t="str">
        <f>VLOOKUP(H365,'Plan de cuentas'!A:J,4,FALSE)</f>
        <v>Sintetica</v>
      </c>
      <c r="J365" s="53">
        <f t="shared" si="11"/>
        <v>-219448.55</v>
      </c>
    </row>
    <row r="366" spans="1:12" ht="15" customHeight="1" x14ac:dyDescent="0.2">
      <c r="A366" s="50" t="s">
        <v>1071</v>
      </c>
      <c r="B366" s="50" t="s">
        <v>1072</v>
      </c>
      <c r="C366" s="50" t="s">
        <v>129</v>
      </c>
      <c r="D366" s="50">
        <v>37909.949999999997</v>
      </c>
      <c r="E366" s="50">
        <v>257358.5</v>
      </c>
      <c r="F366" s="50" t="s">
        <v>1070</v>
      </c>
      <c r="G366" s="50" t="s">
        <v>1070</v>
      </c>
      <c r="H366" t="str">
        <f t="shared" si="10"/>
        <v>21010201</v>
      </c>
      <c r="I366" t="str">
        <f>VLOOKUP(H366,'Plan de cuentas'!A:J,4,FALSE)</f>
        <v>Analitica</v>
      </c>
      <c r="J366" s="53">
        <f t="shared" si="11"/>
        <v>-219448.55</v>
      </c>
    </row>
    <row r="367" spans="1:12" ht="15" customHeight="1" x14ac:dyDescent="0.2">
      <c r="A367" s="49" t="s">
        <v>1073</v>
      </c>
      <c r="B367" s="49" t="s">
        <v>1074</v>
      </c>
      <c r="C367" s="49" t="s">
        <v>129</v>
      </c>
      <c r="D367" s="49">
        <v>118306.5</v>
      </c>
      <c r="E367" s="49">
        <v>34160.699999999997</v>
      </c>
      <c r="F367" s="49" t="s">
        <v>1075</v>
      </c>
      <c r="G367" s="49" t="s">
        <v>1075</v>
      </c>
      <c r="H367" t="str">
        <f t="shared" si="10"/>
        <v>210103</v>
      </c>
      <c r="I367" t="str">
        <f>VLOOKUP(H367,'Plan de cuentas'!A:J,4,FALSE)</f>
        <v>Sintetica</v>
      </c>
      <c r="J367" s="53">
        <f t="shared" si="11"/>
        <v>84145.8</v>
      </c>
    </row>
    <row r="368" spans="1:12" ht="15" customHeight="1" x14ac:dyDescent="0.2">
      <c r="A368" s="50" t="s">
        <v>1076</v>
      </c>
      <c r="B368" s="50" t="s">
        <v>1077</v>
      </c>
      <c r="C368" s="50" t="s">
        <v>129</v>
      </c>
      <c r="D368" s="50">
        <v>0</v>
      </c>
      <c r="E368" s="50">
        <v>32726.09</v>
      </c>
      <c r="F368" s="50" t="s">
        <v>1078</v>
      </c>
      <c r="G368" s="50" t="s">
        <v>1078</v>
      </c>
      <c r="H368" t="str">
        <f t="shared" si="10"/>
        <v>21010301</v>
      </c>
      <c r="I368" t="str">
        <f>VLOOKUP(H368,'Plan de cuentas'!A:J,4,FALSE)</f>
        <v>Analitica</v>
      </c>
      <c r="J368" s="53">
        <f t="shared" si="11"/>
        <v>-32726.09</v>
      </c>
    </row>
    <row r="369" spans="1:10" ht="15" customHeight="1" x14ac:dyDescent="0.2">
      <c r="A369" s="49" t="s">
        <v>1079</v>
      </c>
      <c r="B369" s="49" t="s">
        <v>1080</v>
      </c>
      <c r="C369" s="49" t="s">
        <v>129</v>
      </c>
      <c r="D369" s="49">
        <v>118306.5</v>
      </c>
      <c r="E369" s="49">
        <v>1434.61</v>
      </c>
      <c r="F369" s="49" t="s">
        <v>1081</v>
      </c>
      <c r="G369" s="49" t="s">
        <v>1081</v>
      </c>
      <c r="H369" t="str">
        <f t="shared" si="10"/>
        <v>21010302</v>
      </c>
      <c r="I369" t="str">
        <f>VLOOKUP(H369,'Plan de cuentas'!A:J,4,FALSE)</f>
        <v>Analitica</v>
      </c>
      <c r="J369" s="53">
        <f t="shared" si="11"/>
        <v>116871.89</v>
      </c>
    </row>
    <row r="370" spans="1:10" ht="15" customHeight="1" x14ac:dyDescent="0.2">
      <c r="A370" s="50" t="s">
        <v>1082</v>
      </c>
      <c r="B370" s="50" t="s">
        <v>1083</v>
      </c>
      <c r="C370" s="50" t="s">
        <v>129</v>
      </c>
      <c r="D370" s="50">
        <v>0</v>
      </c>
      <c r="E370" s="50">
        <v>0</v>
      </c>
      <c r="F370" s="50" t="s">
        <v>129</v>
      </c>
      <c r="G370" s="50" t="s">
        <v>129</v>
      </c>
      <c r="H370" t="str">
        <f t="shared" si="10"/>
        <v>21010303</v>
      </c>
      <c r="I370" t="str">
        <f>VLOOKUP(H370,'Plan de cuentas'!A:J,4,FALSE)</f>
        <v>Analitica</v>
      </c>
      <c r="J370" s="53">
        <f t="shared" si="11"/>
        <v>0</v>
      </c>
    </row>
    <row r="371" spans="1:10" ht="15" customHeight="1" x14ac:dyDescent="0.2">
      <c r="A371" s="49" t="s">
        <v>1084</v>
      </c>
      <c r="B371" s="49" t="s">
        <v>1085</v>
      </c>
      <c r="C371" s="49" t="s">
        <v>129</v>
      </c>
      <c r="D371" s="49">
        <v>2127160.7799999998</v>
      </c>
      <c r="E371" s="49">
        <v>4183902.9</v>
      </c>
      <c r="F371" s="49" t="s">
        <v>1086</v>
      </c>
      <c r="G371" s="49" t="s">
        <v>1086</v>
      </c>
      <c r="H371" t="str">
        <f t="shared" si="10"/>
        <v>210104</v>
      </c>
      <c r="I371" t="str">
        <f>VLOOKUP(H371,'Plan de cuentas'!A:J,4,FALSE)</f>
        <v>Sintetica</v>
      </c>
      <c r="J371" s="53">
        <f t="shared" si="11"/>
        <v>-2056742.12</v>
      </c>
    </row>
    <row r="372" spans="1:10" ht="15" customHeight="1" x14ac:dyDescent="0.2">
      <c r="A372" s="50" t="s">
        <v>1087</v>
      </c>
      <c r="B372" s="50" t="s">
        <v>1088</v>
      </c>
      <c r="C372" s="50" t="s">
        <v>129</v>
      </c>
      <c r="D372" s="50">
        <v>0</v>
      </c>
      <c r="E372" s="50">
        <v>0</v>
      </c>
      <c r="F372" s="50" t="s">
        <v>129</v>
      </c>
      <c r="G372" s="50" t="s">
        <v>129</v>
      </c>
      <c r="H372" t="str">
        <f t="shared" si="10"/>
        <v>21010401</v>
      </c>
      <c r="I372" t="str">
        <f>VLOOKUP(H372,'Plan de cuentas'!A:J,4,FALSE)</f>
        <v>Analitica</v>
      </c>
      <c r="J372" s="53">
        <f t="shared" si="11"/>
        <v>0</v>
      </c>
    </row>
    <row r="373" spans="1:10" ht="15" customHeight="1" x14ac:dyDescent="0.2">
      <c r="A373" s="49" t="s">
        <v>1089</v>
      </c>
      <c r="B373" s="49" t="s">
        <v>26</v>
      </c>
      <c r="C373" s="49" t="s">
        <v>129</v>
      </c>
      <c r="D373" s="49">
        <v>531032.99</v>
      </c>
      <c r="E373" s="49">
        <v>901250.82</v>
      </c>
      <c r="F373" s="49" t="s">
        <v>1090</v>
      </c>
      <c r="G373" s="49" t="s">
        <v>1090</v>
      </c>
      <c r="H373" t="str">
        <f t="shared" si="10"/>
        <v>21010402</v>
      </c>
      <c r="I373" t="str">
        <f>VLOOKUP(H373,'Plan de cuentas'!A:J,4,FALSE)</f>
        <v>Analitica</v>
      </c>
      <c r="J373" s="53">
        <f t="shared" si="11"/>
        <v>-370217.83</v>
      </c>
    </row>
    <row r="374" spans="1:10" ht="15" customHeight="1" x14ac:dyDescent="0.2">
      <c r="A374" s="50" t="s">
        <v>1091</v>
      </c>
      <c r="B374" s="50" t="s">
        <v>1092</v>
      </c>
      <c r="C374" s="50" t="s">
        <v>129</v>
      </c>
      <c r="D374" s="50">
        <v>0</v>
      </c>
      <c r="E374" s="50">
        <v>63.48</v>
      </c>
      <c r="F374" s="50" t="s">
        <v>1093</v>
      </c>
      <c r="G374" s="50" t="s">
        <v>1093</v>
      </c>
      <c r="H374" t="str">
        <f t="shared" si="10"/>
        <v>21010403</v>
      </c>
      <c r="I374" t="str">
        <f>VLOOKUP(H374,'Plan de cuentas'!A:J,4,FALSE)</f>
        <v>Analitica</v>
      </c>
      <c r="J374" s="53">
        <f t="shared" si="11"/>
        <v>-63.48</v>
      </c>
    </row>
    <row r="375" spans="1:10" ht="15" customHeight="1" x14ac:dyDescent="0.2">
      <c r="A375" s="49" t="s">
        <v>1094</v>
      </c>
      <c r="B375" s="49" t="s">
        <v>1095</v>
      </c>
      <c r="C375" s="49" t="s">
        <v>129</v>
      </c>
      <c r="D375" s="49">
        <v>0</v>
      </c>
      <c r="E375" s="49">
        <v>0</v>
      </c>
      <c r="F375" s="49" t="s">
        <v>129</v>
      </c>
      <c r="G375" s="49" t="s">
        <v>129</v>
      </c>
      <c r="H375" t="str">
        <f t="shared" si="10"/>
        <v>21010404</v>
      </c>
      <c r="I375" t="str">
        <f>VLOOKUP(H375,'Plan de cuentas'!A:J,4,FALSE)</f>
        <v>Analitica</v>
      </c>
      <c r="J375" s="53">
        <f t="shared" si="11"/>
        <v>0</v>
      </c>
    </row>
    <row r="376" spans="1:10" ht="15" customHeight="1" x14ac:dyDescent="0.2">
      <c r="A376" s="50" t="s">
        <v>1096</v>
      </c>
      <c r="B376" s="50" t="s">
        <v>1097</v>
      </c>
      <c r="C376" s="50" t="s">
        <v>129</v>
      </c>
      <c r="D376" s="50">
        <v>71042.28</v>
      </c>
      <c r="E376" s="50">
        <v>178617.11</v>
      </c>
      <c r="F376" s="50" t="s">
        <v>1098</v>
      </c>
      <c r="G376" s="50" t="s">
        <v>1098</v>
      </c>
      <c r="H376" t="str">
        <f t="shared" si="10"/>
        <v>21010405</v>
      </c>
      <c r="I376" t="str">
        <f>VLOOKUP(H376,'Plan de cuentas'!A:J,4,FALSE)</f>
        <v>Analitica</v>
      </c>
      <c r="J376" s="53">
        <f t="shared" si="11"/>
        <v>-107574.83</v>
      </c>
    </row>
    <row r="377" spans="1:10" ht="15" customHeight="1" x14ac:dyDescent="0.2">
      <c r="A377" s="49" t="s">
        <v>1099</v>
      </c>
      <c r="B377" s="49" t="s">
        <v>1100</v>
      </c>
      <c r="C377" s="49" t="s">
        <v>129</v>
      </c>
      <c r="D377" s="49">
        <v>0</v>
      </c>
      <c r="E377" s="49">
        <v>15223.73</v>
      </c>
      <c r="F377" s="49" t="s">
        <v>1101</v>
      </c>
      <c r="G377" s="49" t="s">
        <v>1101</v>
      </c>
      <c r="H377" t="str">
        <f t="shared" si="10"/>
        <v>21010406</v>
      </c>
      <c r="I377" t="str">
        <f>VLOOKUP(H377,'Plan de cuentas'!A:J,4,FALSE)</f>
        <v>Analitica</v>
      </c>
      <c r="J377" s="53">
        <f t="shared" si="11"/>
        <v>-15223.73</v>
      </c>
    </row>
    <row r="378" spans="1:10" ht="15" customHeight="1" x14ac:dyDescent="0.2">
      <c r="A378" s="50" t="s">
        <v>1102</v>
      </c>
      <c r="B378" s="50" t="s">
        <v>28</v>
      </c>
      <c r="C378" s="50" t="s">
        <v>129</v>
      </c>
      <c r="D378" s="50">
        <v>0</v>
      </c>
      <c r="E378" s="50">
        <v>552.69000000000005</v>
      </c>
      <c r="F378" s="50" t="s">
        <v>1103</v>
      </c>
      <c r="G378" s="50" t="s">
        <v>1103</v>
      </c>
      <c r="H378" t="str">
        <f t="shared" si="10"/>
        <v>21010407</v>
      </c>
      <c r="I378" t="str">
        <f>VLOOKUP(H378,'Plan de cuentas'!A:J,4,FALSE)</f>
        <v>Analitica</v>
      </c>
      <c r="J378" s="53">
        <f t="shared" si="11"/>
        <v>-552.69000000000005</v>
      </c>
    </row>
    <row r="379" spans="1:10" ht="15" customHeight="1" x14ac:dyDescent="0.2">
      <c r="A379" s="49" t="s">
        <v>1104</v>
      </c>
      <c r="B379" s="49" t="s">
        <v>29</v>
      </c>
      <c r="C379" s="49" t="s">
        <v>129</v>
      </c>
      <c r="D379" s="49">
        <v>17243.45</v>
      </c>
      <c r="E379" s="49">
        <v>81672.06</v>
      </c>
      <c r="F379" s="49" t="s">
        <v>1105</v>
      </c>
      <c r="G379" s="49" t="s">
        <v>1105</v>
      </c>
      <c r="H379" t="str">
        <f t="shared" si="10"/>
        <v>21010408</v>
      </c>
      <c r="I379" t="str">
        <f>VLOOKUP(H379,'Plan de cuentas'!A:J,4,FALSE)</f>
        <v>Analitica</v>
      </c>
      <c r="J379" s="53">
        <f t="shared" si="11"/>
        <v>-64428.61</v>
      </c>
    </row>
    <row r="380" spans="1:10" ht="15" customHeight="1" x14ac:dyDescent="0.2">
      <c r="A380" s="50" t="s">
        <v>1106</v>
      </c>
      <c r="B380" s="50" t="s">
        <v>24</v>
      </c>
      <c r="C380" s="50" t="s">
        <v>129</v>
      </c>
      <c r="D380" s="50">
        <v>272970.27</v>
      </c>
      <c r="E380" s="50">
        <v>425254.92</v>
      </c>
      <c r="F380" s="50" t="s">
        <v>1107</v>
      </c>
      <c r="G380" s="50" t="s">
        <v>1107</v>
      </c>
      <c r="H380" t="str">
        <f t="shared" si="10"/>
        <v>21010409</v>
      </c>
      <c r="I380" t="str">
        <f>VLOOKUP(H380,'Plan de cuentas'!A:J,4,FALSE)</f>
        <v>Analitica</v>
      </c>
      <c r="J380" s="53">
        <f t="shared" si="11"/>
        <v>-152284.65</v>
      </c>
    </row>
    <row r="381" spans="1:10" ht="15" customHeight="1" x14ac:dyDescent="0.2">
      <c r="A381" s="49" t="s">
        <v>1108</v>
      </c>
      <c r="B381" s="49" t="s">
        <v>27</v>
      </c>
      <c r="C381" s="49" t="s">
        <v>129</v>
      </c>
      <c r="D381" s="49">
        <v>1234871.79</v>
      </c>
      <c r="E381" s="49">
        <v>2581268.09</v>
      </c>
      <c r="F381" s="49" t="s">
        <v>1109</v>
      </c>
      <c r="G381" s="49" t="s">
        <v>1109</v>
      </c>
      <c r="H381" t="str">
        <f t="shared" si="10"/>
        <v>21010410</v>
      </c>
      <c r="I381" t="str">
        <f>VLOOKUP(H381,'Plan de cuentas'!A:J,4,FALSE)</f>
        <v>Analitica</v>
      </c>
      <c r="J381" s="53">
        <f t="shared" si="11"/>
        <v>-1346396.3</v>
      </c>
    </row>
    <row r="382" spans="1:10" ht="15" customHeight="1" x14ac:dyDescent="0.2">
      <c r="A382" s="50" t="s">
        <v>1110</v>
      </c>
      <c r="B382" s="50" t="s">
        <v>1111</v>
      </c>
      <c r="C382" s="50" t="s">
        <v>129</v>
      </c>
      <c r="D382" s="50">
        <v>14788416.960000001</v>
      </c>
      <c r="E382" s="50">
        <v>39055131.200000003</v>
      </c>
      <c r="F382" s="50" t="s">
        <v>1112</v>
      </c>
      <c r="G382" s="50" t="s">
        <v>1112</v>
      </c>
      <c r="H382" t="str">
        <f t="shared" si="10"/>
        <v>2102</v>
      </c>
      <c r="I382" t="str">
        <f>VLOOKUP(H382,'Plan de cuentas'!A:J,4,FALSE)</f>
        <v>Sintetica</v>
      </c>
      <c r="J382" s="53">
        <f t="shared" si="11"/>
        <v>-24266714.239999998</v>
      </c>
    </row>
    <row r="383" spans="1:10" ht="15" customHeight="1" x14ac:dyDescent="0.2">
      <c r="A383" s="49" t="s">
        <v>1113</v>
      </c>
      <c r="B383" s="49" t="s">
        <v>1114</v>
      </c>
      <c r="C383" s="49" t="s">
        <v>129</v>
      </c>
      <c r="D383" s="49">
        <v>14676412.369999999</v>
      </c>
      <c r="E383" s="49">
        <v>37601060.549999997</v>
      </c>
      <c r="F383" s="49" t="s">
        <v>1115</v>
      </c>
      <c r="G383" s="49" t="s">
        <v>1115</v>
      </c>
      <c r="H383" t="str">
        <f t="shared" si="10"/>
        <v>210201</v>
      </c>
      <c r="I383" t="str">
        <f>VLOOKUP(H383,'Plan de cuentas'!A:J,4,FALSE)</f>
        <v>Sintetica</v>
      </c>
      <c r="J383" s="53">
        <f t="shared" si="11"/>
        <v>-22924648.18</v>
      </c>
    </row>
    <row r="384" spans="1:10" ht="15" customHeight="1" x14ac:dyDescent="0.2">
      <c r="A384" s="50" t="s">
        <v>1116</v>
      </c>
      <c r="B384" s="50" t="s">
        <v>1117</v>
      </c>
      <c r="C384" s="50" t="s">
        <v>129</v>
      </c>
      <c r="D384" s="50">
        <v>5000382.72</v>
      </c>
      <c r="E384" s="50">
        <v>21359965.809999999</v>
      </c>
      <c r="F384" s="50" t="s">
        <v>1118</v>
      </c>
      <c r="G384" s="50" t="s">
        <v>1118</v>
      </c>
      <c r="H384" t="str">
        <f t="shared" si="10"/>
        <v>21020101</v>
      </c>
      <c r="I384" t="str">
        <f>VLOOKUP(H384,'Plan de cuentas'!A:J,4,FALSE)</f>
        <v>Sintetica</v>
      </c>
      <c r="J384" s="53">
        <f t="shared" si="11"/>
        <v>-16359583.09</v>
      </c>
    </row>
    <row r="385" spans="1:10" ht="15" customHeight="1" x14ac:dyDescent="0.2">
      <c r="A385" s="49" t="s">
        <v>1119</v>
      </c>
      <c r="B385" s="49" t="s">
        <v>1120</v>
      </c>
      <c r="C385" s="49" t="s">
        <v>129</v>
      </c>
      <c r="D385" s="49">
        <v>53333.33</v>
      </c>
      <c r="E385" s="49">
        <v>650047.48</v>
      </c>
      <c r="F385" s="49" t="s">
        <v>1121</v>
      </c>
      <c r="G385" s="49" t="s">
        <v>1121</v>
      </c>
      <c r="H385" t="str">
        <f t="shared" si="10"/>
        <v>2102010101</v>
      </c>
      <c r="I385" t="str">
        <f>VLOOKUP(H385,'Plan de cuentas'!A:J,4,FALSE)</f>
        <v>Analitica</v>
      </c>
      <c r="J385" s="53">
        <f t="shared" si="11"/>
        <v>-596714.15</v>
      </c>
    </row>
    <row r="386" spans="1:10" ht="15" customHeight="1" x14ac:dyDescent="0.2">
      <c r="A386" s="50" t="s">
        <v>1122</v>
      </c>
      <c r="B386" s="50" t="s">
        <v>1123</v>
      </c>
      <c r="C386" s="50" t="s">
        <v>129</v>
      </c>
      <c r="D386" s="50">
        <v>1537211.38</v>
      </c>
      <c r="E386" s="50">
        <v>3253937.38</v>
      </c>
      <c r="F386" s="50" t="s">
        <v>1124</v>
      </c>
      <c r="G386" s="50" t="s">
        <v>1124</v>
      </c>
      <c r="H386" t="str">
        <f t="shared" si="10"/>
        <v>2102010102</v>
      </c>
      <c r="I386" t="str">
        <f>VLOOKUP(H386,'Plan de cuentas'!A:J,4,FALSE)</f>
        <v>Analitica</v>
      </c>
      <c r="J386" s="53">
        <f t="shared" si="11"/>
        <v>-1716726</v>
      </c>
    </row>
    <row r="387" spans="1:10" ht="15" customHeight="1" x14ac:dyDescent="0.2">
      <c r="A387" s="49" t="s">
        <v>1125</v>
      </c>
      <c r="B387" s="49" t="s">
        <v>1126</v>
      </c>
      <c r="C387" s="49" t="s">
        <v>129</v>
      </c>
      <c r="D387" s="49">
        <v>485000</v>
      </c>
      <c r="E387" s="49">
        <v>3630000</v>
      </c>
      <c r="F387" s="49" t="s">
        <v>1127</v>
      </c>
      <c r="G387" s="49" t="s">
        <v>1127</v>
      </c>
      <c r="H387" t="str">
        <f t="shared" si="10"/>
        <v>2102010103</v>
      </c>
      <c r="I387" t="str">
        <f>VLOOKUP(H387,'Plan de cuentas'!A:J,4,FALSE)</f>
        <v>Analitica</v>
      </c>
      <c r="J387" s="53">
        <f t="shared" si="11"/>
        <v>-3145000</v>
      </c>
    </row>
    <row r="388" spans="1:10" ht="15" customHeight="1" x14ac:dyDescent="0.2">
      <c r="A388" s="50" t="s">
        <v>1128</v>
      </c>
      <c r="B388" s="50" t="s">
        <v>1129</v>
      </c>
      <c r="C388" s="50" t="s">
        <v>129</v>
      </c>
      <c r="D388" s="50">
        <v>900000</v>
      </c>
      <c r="E388" s="50">
        <v>9775000</v>
      </c>
      <c r="F388" s="50" t="s">
        <v>1130</v>
      </c>
      <c r="G388" s="50" t="s">
        <v>1130</v>
      </c>
      <c r="H388" t="str">
        <f t="shared" ref="H388:H451" si="12">SUBSTITUTE(A388,".","")</f>
        <v>2102010104</v>
      </c>
      <c r="I388" t="str">
        <f>VLOOKUP(H388,'Plan de cuentas'!A:J,4,FALSE)</f>
        <v>Analitica</v>
      </c>
      <c r="J388" s="53">
        <f t="shared" ref="J388:J451" si="13">IF(RIGHT(G388,1)="D",+VALUE(SUBSTITUTE(G388,"D"," ")),IF(RIGHT(G388,1)="C",-VALUE(SUBSTITUTE(G388,"C"," ")),0))</f>
        <v>-8875000</v>
      </c>
    </row>
    <row r="389" spans="1:10" ht="15" customHeight="1" x14ac:dyDescent="0.2">
      <c r="A389" s="49" t="s">
        <v>1131</v>
      </c>
      <c r="B389" s="49" t="s">
        <v>1132</v>
      </c>
      <c r="C389" s="49" t="s">
        <v>129</v>
      </c>
      <c r="D389" s="49">
        <v>2024838.01</v>
      </c>
      <c r="E389" s="49">
        <v>4050980.95</v>
      </c>
      <c r="F389" s="49" t="s">
        <v>1133</v>
      </c>
      <c r="G389" s="49" t="s">
        <v>1133</v>
      </c>
      <c r="H389" t="str">
        <f t="shared" si="12"/>
        <v>2102010105</v>
      </c>
      <c r="I389" t="str">
        <f>VLOOKUP(H389,'Plan de cuentas'!A:J,4,FALSE)</f>
        <v>Analitica</v>
      </c>
      <c r="J389" s="53">
        <f t="shared" si="13"/>
        <v>-2026142.94</v>
      </c>
    </row>
    <row r="390" spans="1:10" ht="15" customHeight="1" x14ac:dyDescent="0.2">
      <c r="A390" s="50" t="s">
        <v>1134</v>
      </c>
      <c r="B390" s="50" t="s">
        <v>1135</v>
      </c>
      <c r="C390" s="50" t="s">
        <v>129</v>
      </c>
      <c r="D390" s="50">
        <v>4403513.42</v>
      </c>
      <c r="E390" s="50">
        <v>4950375.38</v>
      </c>
      <c r="F390" s="50" t="s">
        <v>1136</v>
      </c>
      <c r="G390" s="50" t="s">
        <v>1136</v>
      </c>
      <c r="H390" t="str">
        <f t="shared" si="12"/>
        <v>21020102</v>
      </c>
      <c r="I390" t="str">
        <f>VLOOKUP(H390,'Plan de cuentas'!A:J,4,FALSE)</f>
        <v>Sintetica</v>
      </c>
      <c r="J390" s="53">
        <f t="shared" si="13"/>
        <v>-546861.96</v>
      </c>
    </row>
    <row r="391" spans="1:10" ht="15" customHeight="1" x14ac:dyDescent="0.2">
      <c r="A391" s="49" t="s">
        <v>1137</v>
      </c>
      <c r="B391" s="49" t="s">
        <v>1138</v>
      </c>
      <c r="C391" s="49" t="s">
        <v>129</v>
      </c>
      <c r="D391" s="49">
        <v>7662.43</v>
      </c>
      <c r="E391" s="49">
        <v>135136.35</v>
      </c>
      <c r="F391" s="49" t="s">
        <v>1139</v>
      </c>
      <c r="G391" s="49" t="s">
        <v>1139</v>
      </c>
      <c r="H391" t="str">
        <f t="shared" si="12"/>
        <v>2102010201</v>
      </c>
      <c r="I391" t="str">
        <f>VLOOKUP(H391,'Plan de cuentas'!A:J,4,FALSE)</f>
        <v>Analitica</v>
      </c>
      <c r="J391" s="53">
        <f t="shared" si="13"/>
        <v>-127473.92</v>
      </c>
    </row>
    <row r="392" spans="1:10" ht="15" customHeight="1" x14ac:dyDescent="0.2">
      <c r="A392" s="50" t="s">
        <v>1140</v>
      </c>
      <c r="B392" s="50" t="s">
        <v>1141</v>
      </c>
      <c r="C392" s="50" t="s">
        <v>129</v>
      </c>
      <c r="D392" s="50">
        <v>300862.38</v>
      </c>
      <c r="E392" s="50">
        <v>451934.24</v>
      </c>
      <c r="F392" s="50" t="s">
        <v>1142</v>
      </c>
      <c r="G392" s="50" t="s">
        <v>1142</v>
      </c>
      <c r="H392" t="str">
        <f t="shared" si="12"/>
        <v>2102010202</v>
      </c>
      <c r="I392" t="str">
        <f>VLOOKUP(H392,'Plan de cuentas'!A:J,4,FALSE)</f>
        <v>Analitica</v>
      </c>
      <c r="J392" s="53">
        <f t="shared" si="13"/>
        <v>-151071.85999999999</v>
      </c>
    </row>
    <row r="393" spans="1:10" ht="15" customHeight="1" x14ac:dyDescent="0.2">
      <c r="A393" s="49" t="s">
        <v>1143</v>
      </c>
      <c r="B393" s="49" t="s">
        <v>1144</v>
      </c>
      <c r="C393" s="49" t="s">
        <v>129</v>
      </c>
      <c r="D393" s="49">
        <v>235595.75</v>
      </c>
      <c r="E393" s="49">
        <v>870299.22</v>
      </c>
      <c r="F393" s="49" t="s">
        <v>1145</v>
      </c>
      <c r="G393" s="49" t="s">
        <v>1145</v>
      </c>
      <c r="H393" t="str">
        <f t="shared" si="12"/>
        <v>2102010203</v>
      </c>
      <c r="I393" t="str">
        <f>VLOOKUP(H393,'Plan de cuentas'!A:J,4,FALSE)</f>
        <v>Analitica</v>
      </c>
      <c r="J393" s="53">
        <f t="shared" si="13"/>
        <v>-634703.47</v>
      </c>
    </row>
    <row r="394" spans="1:10" ht="15" customHeight="1" x14ac:dyDescent="0.2">
      <c r="A394" s="50" t="s">
        <v>1146</v>
      </c>
      <c r="B394" s="50" t="s">
        <v>1147</v>
      </c>
      <c r="C394" s="50" t="s">
        <v>129</v>
      </c>
      <c r="D394" s="50">
        <v>0</v>
      </c>
      <c r="E394" s="50">
        <v>150619.18</v>
      </c>
      <c r="F394" s="50" t="s">
        <v>1148</v>
      </c>
      <c r="G394" s="50" t="s">
        <v>1148</v>
      </c>
      <c r="H394" t="str">
        <f t="shared" si="12"/>
        <v>2102010204</v>
      </c>
      <c r="I394" t="str">
        <f>VLOOKUP(H394,'Plan de cuentas'!A:J,4,FALSE)</f>
        <v>Analitica</v>
      </c>
      <c r="J394" s="53">
        <f t="shared" si="13"/>
        <v>-150619.18</v>
      </c>
    </row>
    <row r="395" spans="1:10" ht="15" customHeight="1" x14ac:dyDescent="0.2">
      <c r="A395" s="49" t="s">
        <v>1149</v>
      </c>
      <c r="B395" s="49" t="s">
        <v>1150</v>
      </c>
      <c r="C395" s="49" t="s">
        <v>129</v>
      </c>
      <c r="D395" s="49">
        <v>878661.84</v>
      </c>
      <c r="E395" s="49">
        <v>1964632.25</v>
      </c>
      <c r="F395" s="49" t="s">
        <v>1151</v>
      </c>
      <c r="G395" s="49" t="s">
        <v>1151</v>
      </c>
      <c r="H395" t="str">
        <f t="shared" si="12"/>
        <v>2102010205</v>
      </c>
      <c r="I395" t="str">
        <f>VLOOKUP(H395,'Plan de cuentas'!A:J,4,FALSE)</f>
        <v>Analitica</v>
      </c>
      <c r="J395" s="53">
        <f t="shared" si="13"/>
        <v>-1085970.4099999999</v>
      </c>
    </row>
    <row r="396" spans="1:10" ht="15" customHeight="1" x14ac:dyDescent="0.2">
      <c r="A396" s="50" t="s">
        <v>1152</v>
      </c>
      <c r="B396" s="50" t="s">
        <v>1153</v>
      </c>
      <c r="C396" s="50" t="s">
        <v>129</v>
      </c>
      <c r="D396" s="50">
        <v>93344.98</v>
      </c>
      <c r="E396" s="50">
        <v>188631.04000000001</v>
      </c>
      <c r="F396" s="50" t="s">
        <v>1154</v>
      </c>
      <c r="G396" s="50" t="s">
        <v>1154</v>
      </c>
      <c r="H396" t="str">
        <f t="shared" si="12"/>
        <v>2102010206</v>
      </c>
      <c r="I396" t="str">
        <f>VLOOKUP(H396,'Plan de cuentas'!A:J,4,FALSE)</f>
        <v>Analitica</v>
      </c>
      <c r="J396" s="53">
        <f t="shared" si="13"/>
        <v>-95286.06</v>
      </c>
    </row>
    <row r="397" spans="1:10" ht="15" customHeight="1" x14ac:dyDescent="0.2">
      <c r="A397" s="49" t="s">
        <v>1155</v>
      </c>
      <c r="B397" s="49" t="s">
        <v>1156</v>
      </c>
      <c r="C397" s="49" t="s">
        <v>129</v>
      </c>
      <c r="D397" s="49">
        <v>97214.61</v>
      </c>
      <c r="E397" s="49">
        <v>48339.39</v>
      </c>
      <c r="F397" s="49" t="s">
        <v>1157</v>
      </c>
      <c r="G397" s="49" t="s">
        <v>1157</v>
      </c>
      <c r="H397" t="str">
        <f t="shared" si="12"/>
        <v>2102010298</v>
      </c>
      <c r="I397" t="str">
        <f>VLOOKUP(H397,'Plan de cuentas'!A:J,4,FALSE)</f>
        <v>Analitica</v>
      </c>
      <c r="J397" s="53">
        <f t="shared" si="13"/>
        <v>48875.22</v>
      </c>
    </row>
    <row r="398" spans="1:10" ht="15" customHeight="1" x14ac:dyDescent="0.2">
      <c r="A398" s="50" t="s">
        <v>1158</v>
      </c>
      <c r="B398" s="50" t="s">
        <v>1159</v>
      </c>
      <c r="C398" s="50" t="s">
        <v>129</v>
      </c>
      <c r="D398" s="50">
        <v>2790171.43</v>
      </c>
      <c r="E398" s="50">
        <v>1140783.71</v>
      </c>
      <c r="F398" s="50" t="s">
        <v>1160</v>
      </c>
      <c r="G398" s="50" t="s">
        <v>1160</v>
      </c>
      <c r="H398" t="str">
        <f t="shared" si="12"/>
        <v>2102010299</v>
      </c>
      <c r="I398" t="str">
        <f>VLOOKUP(H398,'Plan de cuentas'!A:J,4,FALSE)</f>
        <v>Analitica</v>
      </c>
      <c r="J398" s="53">
        <f t="shared" si="13"/>
        <v>1649387.72</v>
      </c>
    </row>
    <row r="399" spans="1:10" ht="15" customHeight="1" x14ac:dyDescent="0.2">
      <c r="A399" s="49" t="s">
        <v>1161</v>
      </c>
      <c r="B399" s="49" t="s">
        <v>1162</v>
      </c>
      <c r="C399" s="49" t="s">
        <v>129</v>
      </c>
      <c r="D399" s="49">
        <v>515294.38</v>
      </c>
      <c r="E399" s="49">
        <v>559540.96</v>
      </c>
      <c r="F399" s="49" t="s">
        <v>1163</v>
      </c>
      <c r="G399" s="49" t="s">
        <v>1163</v>
      </c>
      <c r="H399" t="str">
        <f t="shared" si="12"/>
        <v>21020103</v>
      </c>
      <c r="I399" t="str">
        <f>VLOOKUP(H399,'Plan de cuentas'!A:J,4,FALSE)</f>
        <v>Sintetica</v>
      </c>
      <c r="J399" s="53">
        <f t="shared" si="13"/>
        <v>-44246.58</v>
      </c>
    </row>
    <row r="400" spans="1:10" ht="15" customHeight="1" x14ac:dyDescent="0.2">
      <c r="A400" s="50" t="s">
        <v>1164</v>
      </c>
      <c r="B400" s="50" t="s">
        <v>1165</v>
      </c>
      <c r="C400" s="50" t="s">
        <v>129</v>
      </c>
      <c r="D400" s="50">
        <v>0</v>
      </c>
      <c r="E400" s="50">
        <v>0</v>
      </c>
      <c r="F400" s="50" t="s">
        <v>129</v>
      </c>
      <c r="G400" s="50" t="s">
        <v>129</v>
      </c>
      <c r="H400" t="str">
        <f t="shared" si="12"/>
        <v>2102010301</v>
      </c>
      <c r="I400" t="str">
        <f>VLOOKUP(H400,'Plan de cuentas'!A:J,4,FALSE)</f>
        <v>Analitica</v>
      </c>
      <c r="J400" s="53">
        <f t="shared" si="13"/>
        <v>0</v>
      </c>
    </row>
    <row r="401" spans="1:10" ht="15" customHeight="1" x14ac:dyDescent="0.2">
      <c r="A401" s="49" t="s">
        <v>1166</v>
      </c>
      <c r="B401" s="49" t="s">
        <v>1167</v>
      </c>
      <c r="C401" s="49" t="s">
        <v>129</v>
      </c>
      <c r="D401" s="49">
        <v>0</v>
      </c>
      <c r="E401" s="49">
        <v>0</v>
      </c>
      <c r="F401" s="49" t="s">
        <v>129</v>
      </c>
      <c r="G401" s="49" t="s">
        <v>129</v>
      </c>
      <c r="H401" t="str">
        <f t="shared" si="12"/>
        <v>2102010302</v>
      </c>
      <c r="I401" t="str">
        <f>VLOOKUP(H401,'Plan de cuentas'!A:J,4,FALSE)</f>
        <v>Analitica</v>
      </c>
      <c r="J401" s="53">
        <f t="shared" si="13"/>
        <v>0</v>
      </c>
    </row>
    <row r="402" spans="1:10" ht="15" customHeight="1" x14ac:dyDescent="0.2">
      <c r="A402" s="50" t="s">
        <v>1168</v>
      </c>
      <c r="B402" s="50" t="s">
        <v>1169</v>
      </c>
      <c r="C402" s="50" t="s">
        <v>129</v>
      </c>
      <c r="D402" s="50">
        <v>266616.32000000001</v>
      </c>
      <c r="E402" s="50">
        <v>389746.46</v>
      </c>
      <c r="F402" s="50" t="s">
        <v>1170</v>
      </c>
      <c r="G402" s="50" t="s">
        <v>1170</v>
      </c>
      <c r="H402" t="str">
        <f t="shared" si="12"/>
        <v>2102010303</v>
      </c>
      <c r="I402" t="str">
        <f>VLOOKUP(H402,'Plan de cuentas'!A:J,4,FALSE)</f>
        <v>Analitica</v>
      </c>
      <c r="J402" s="53">
        <f t="shared" si="13"/>
        <v>-123130.14</v>
      </c>
    </row>
    <row r="403" spans="1:10" ht="15" customHeight="1" x14ac:dyDescent="0.2">
      <c r="A403" s="49" t="s">
        <v>1171</v>
      </c>
      <c r="B403" s="49" t="s">
        <v>1172</v>
      </c>
      <c r="C403" s="49" t="s">
        <v>129</v>
      </c>
      <c r="D403" s="49">
        <v>248678.06</v>
      </c>
      <c r="E403" s="49">
        <v>169794.5</v>
      </c>
      <c r="F403" s="49" t="s">
        <v>1173</v>
      </c>
      <c r="G403" s="49" t="s">
        <v>1173</v>
      </c>
      <c r="H403" t="str">
        <f t="shared" si="12"/>
        <v>2102010304</v>
      </c>
      <c r="I403" t="str">
        <f>VLOOKUP(H403,'Plan de cuentas'!A:J,4,FALSE)</f>
        <v>Analitica</v>
      </c>
      <c r="J403" s="53">
        <f t="shared" si="13"/>
        <v>78883.56</v>
      </c>
    </row>
    <row r="404" spans="1:10" ht="15" customHeight="1" x14ac:dyDescent="0.2">
      <c r="A404" s="50" t="s">
        <v>1174</v>
      </c>
      <c r="B404" s="50" t="s">
        <v>1175</v>
      </c>
      <c r="C404" s="50" t="s">
        <v>129</v>
      </c>
      <c r="D404" s="50">
        <v>2450000</v>
      </c>
      <c r="E404" s="50">
        <v>8200000</v>
      </c>
      <c r="F404" s="50" t="s">
        <v>1176</v>
      </c>
      <c r="G404" s="50" t="s">
        <v>1176</v>
      </c>
      <c r="H404" t="str">
        <f t="shared" si="12"/>
        <v>21020105</v>
      </c>
      <c r="I404" t="str">
        <f>VLOOKUP(H404,'Plan de cuentas'!A:J,4,FALSE)</f>
        <v>Sintetica</v>
      </c>
      <c r="J404" s="53">
        <f t="shared" si="13"/>
        <v>-5750000</v>
      </c>
    </row>
    <row r="405" spans="1:10" ht="15" customHeight="1" x14ac:dyDescent="0.2">
      <c r="A405" s="49" t="s">
        <v>1177</v>
      </c>
      <c r="B405" s="49" t="s">
        <v>1178</v>
      </c>
      <c r="C405" s="49" t="s">
        <v>129</v>
      </c>
      <c r="D405" s="49">
        <v>2450000</v>
      </c>
      <c r="E405" s="49">
        <v>8200000</v>
      </c>
      <c r="F405" s="49" t="s">
        <v>1176</v>
      </c>
      <c r="G405" s="49" t="s">
        <v>1176</v>
      </c>
      <c r="H405" t="str">
        <f t="shared" si="12"/>
        <v>2102010501</v>
      </c>
      <c r="I405" t="str">
        <f>VLOOKUP(H405,'Plan de cuentas'!A:J,4,FALSE)</f>
        <v>Analitica</v>
      </c>
      <c r="J405" s="53">
        <f t="shared" si="13"/>
        <v>-5750000</v>
      </c>
    </row>
    <row r="406" spans="1:10" ht="15" customHeight="1" x14ac:dyDescent="0.2">
      <c r="A406" s="50" t="s">
        <v>1179</v>
      </c>
      <c r="B406" s="50" t="s">
        <v>1180</v>
      </c>
      <c r="C406" s="50" t="s">
        <v>129</v>
      </c>
      <c r="D406" s="50">
        <v>0</v>
      </c>
      <c r="E406" s="50">
        <v>0</v>
      </c>
      <c r="F406" s="50" t="s">
        <v>129</v>
      </c>
      <c r="G406" s="50" t="s">
        <v>129</v>
      </c>
      <c r="H406" t="str">
        <f t="shared" si="12"/>
        <v>2102010502</v>
      </c>
      <c r="I406" t="str">
        <f>VLOOKUP(H406,'Plan de cuentas'!A:J,4,FALSE)</f>
        <v>Analitica</v>
      </c>
      <c r="J406" s="53">
        <f t="shared" si="13"/>
        <v>0</v>
      </c>
    </row>
    <row r="407" spans="1:10" ht="15" customHeight="1" x14ac:dyDescent="0.2">
      <c r="A407" s="49" t="s">
        <v>1181</v>
      </c>
      <c r="B407" s="49" t="s">
        <v>1182</v>
      </c>
      <c r="C407" s="49" t="s">
        <v>129</v>
      </c>
      <c r="D407" s="49">
        <v>2307221.85</v>
      </c>
      <c r="E407" s="49">
        <v>2422044.29</v>
      </c>
      <c r="F407" s="49" t="s">
        <v>1183</v>
      </c>
      <c r="G407" s="49" t="s">
        <v>1183</v>
      </c>
      <c r="H407" t="str">
        <f t="shared" si="12"/>
        <v>21020106</v>
      </c>
      <c r="I407" t="str">
        <f>VLOOKUP(H407,'Plan de cuentas'!A:J,4,FALSE)</f>
        <v>Sintetica</v>
      </c>
      <c r="J407" s="53">
        <f t="shared" si="13"/>
        <v>-114822.44</v>
      </c>
    </row>
    <row r="408" spans="1:10" ht="15" customHeight="1" x14ac:dyDescent="0.2">
      <c r="A408" s="50" t="s">
        <v>1184</v>
      </c>
      <c r="B408" s="50" t="s">
        <v>1185</v>
      </c>
      <c r="C408" s="50" t="s">
        <v>129</v>
      </c>
      <c r="D408" s="50">
        <v>219062.44</v>
      </c>
      <c r="E408" s="50">
        <v>618654.47</v>
      </c>
      <c r="F408" s="50" t="s">
        <v>1186</v>
      </c>
      <c r="G408" s="50" t="s">
        <v>1186</v>
      </c>
      <c r="H408" t="str">
        <f t="shared" si="12"/>
        <v>2102010601</v>
      </c>
      <c r="I408" t="str">
        <f>VLOOKUP(H408,'Plan de cuentas'!A:J,4,FALSE)</f>
        <v>Analitica</v>
      </c>
      <c r="J408" s="53">
        <f t="shared" si="13"/>
        <v>-399592.03</v>
      </c>
    </row>
    <row r="409" spans="1:10" ht="15" customHeight="1" x14ac:dyDescent="0.2">
      <c r="A409" s="49" t="s">
        <v>1187</v>
      </c>
      <c r="B409" s="49" t="s">
        <v>1188</v>
      </c>
      <c r="C409" s="49" t="s">
        <v>129</v>
      </c>
      <c r="D409" s="49">
        <v>509134.71</v>
      </c>
      <c r="E409" s="49">
        <v>87831.8</v>
      </c>
      <c r="F409" s="49" t="s">
        <v>1189</v>
      </c>
      <c r="G409" s="49" t="s">
        <v>1189</v>
      </c>
      <c r="H409" t="str">
        <f t="shared" si="12"/>
        <v>2102010602</v>
      </c>
      <c r="I409" t="str">
        <f>VLOOKUP(H409,'Plan de cuentas'!A:J,4,FALSE)</f>
        <v>Analitica</v>
      </c>
      <c r="J409" s="53">
        <f t="shared" si="13"/>
        <v>421302.91</v>
      </c>
    </row>
    <row r="410" spans="1:10" ht="15" customHeight="1" x14ac:dyDescent="0.2">
      <c r="A410" s="50" t="s">
        <v>1190</v>
      </c>
      <c r="B410" s="50" t="s">
        <v>1191</v>
      </c>
      <c r="C410" s="50" t="s">
        <v>129</v>
      </c>
      <c r="D410" s="50">
        <v>1579024.7</v>
      </c>
      <c r="E410" s="50">
        <v>1715558.02</v>
      </c>
      <c r="F410" s="50" t="s">
        <v>1192</v>
      </c>
      <c r="G410" s="50" t="s">
        <v>1192</v>
      </c>
      <c r="H410" t="str">
        <f t="shared" si="12"/>
        <v>2102010603</v>
      </c>
      <c r="I410" t="str">
        <f>VLOOKUP(H410,'Plan de cuentas'!A:J,4,FALSE)</f>
        <v>Analitica</v>
      </c>
      <c r="J410" s="53">
        <f t="shared" si="13"/>
        <v>-136533.32</v>
      </c>
    </row>
    <row r="411" spans="1:10" ht="15" customHeight="1" x14ac:dyDescent="0.2">
      <c r="A411" s="49" t="s">
        <v>1193</v>
      </c>
      <c r="B411" s="49" t="s">
        <v>1194</v>
      </c>
      <c r="C411" s="49" t="s">
        <v>129</v>
      </c>
      <c r="D411" s="49">
        <v>0</v>
      </c>
      <c r="E411" s="49">
        <v>109134.11</v>
      </c>
      <c r="F411" s="49" t="s">
        <v>1195</v>
      </c>
      <c r="G411" s="49" t="s">
        <v>1195</v>
      </c>
      <c r="H411" t="str">
        <f t="shared" si="12"/>
        <v>21020107</v>
      </c>
      <c r="I411" t="str">
        <f>VLOOKUP(H411,'Plan de cuentas'!A:J,4,FALSE)</f>
        <v>Sintetica</v>
      </c>
      <c r="J411" s="53">
        <f t="shared" si="13"/>
        <v>-109134.11</v>
      </c>
    </row>
    <row r="412" spans="1:10" ht="15" customHeight="1" x14ac:dyDescent="0.2">
      <c r="A412" s="50" t="s">
        <v>1196</v>
      </c>
      <c r="B412" s="50" t="s">
        <v>1197</v>
      </c>
      <c r="C412" s="50" t="s">
        <v>129</v>
      </c>
      <c r="D412" s="50">
        <v>0</v>
      </c>
      <c r="E412" s="50">
        <v>0</v>
      </c>
      <c r="F412" s="50" t="s">
        <v>129</v>
      </c>
      <c r="G412" s="50" t="s">
        <v>129</v>
      </c>
      <c r="H412" t="str">
        <f t="shared" si="12"/>
        <v>2102010701</v>
      </c>
      <c r="I412" t="str">
        <f>VLOOKUP(H412,'Plan de cuentas'!A:J,4,FALSE)</f>
        <v>Analitica</v>
      </c>
      <c r="J412" s="53">
        <f t="shared" si="13"/>
        <v>0</v>
      </c>
    </row>
    <row r="413" spans="1:10" ht="15" customHeight="1" x14ac:dyDescent="0.2">
      <c r="A413" s="49" t="s">
        <v>1198</v>
      </c>
      <c r="B413" s="49" t="s">
        <v>1199</v>
      </c>
      <c r="C413" s="49" t="s">
        <v>129</v>
      </c>
      <c r="D413" s="49">
        <v>0</v>
      </c>
      <c r="E413" s="49">
        <v>0</v>
      </c>
      <c r="F413" s="49" t="s">
        <v>129</v>
      </c>
      <c r="G413" s="49" t="s">
        <v>129</v>
      </c>
      <c r="H413" t="str">
        <f t="shared" si="12"/>
        <v>2102010702</v>
      </c>
      <c r="I413" t="str">
        <f>VLOOKUP(H413,'Plan de cuentas'!A:J,4,FALSE)</f>
        <v>Analitica</v>
      </c>
      <c r="J413" s="53">
        <f t="shared" si="13"/>
        <v>0</v>
      </c>
    </row>
    <row r="414" spans="1:10" ht="15" customHeight="1" x14ac:dyDescent="0.2">
      <c r="A414" s="50" t="s">
        <v>1200</v>
      </c>
      <c r="B414" s="50" t="s">
        <v>1201</v>
      </c>
      <c r="C414" s="50" t="s">
        <v>129</v>
      </c>
      <c r="D414" s="50">
        <v>0</v>
      </c>
      <c r="E414" s="50">
        <v>0</v>
      </c>
      <c r="F414" s="50" t="s">
        <v>129</v>
      </c>
      <c r="G414" s="50" t="s">
        <v>129</v>
      </c>
      <c r="H414" t="str">
        <f t="shared" si="12"/>
        <v>2102010703</v>
      </c>
      <c r="I414" t="str">
        <f>VLOOKUP(H414,'Plan de cuentas'!A:J,4,FALSE)</f>
        <v>Analitica</v>
      </c>
      <c r="J414" s="53">
        <f t="shared" si="13"/>
        <v>0</v>
      </c>
    </row>
    <row r="415" spans="1:10" ht="15" customHeight="1" x14ac:dyDescent="0.2">
      <c r="A415" s="49" t="s">
        <v>1202</v>
      </c>
      <c r="B415" s="49" t="s">
        <v>1203</v>
      </c>
      <c r="C415" s="49" t="s">
        <v>129</v>
      </c>
      <c r="D415" s="49">
        <v>0</v>
      </c>
      <c r="E415" s="49">
        <v>0</v>
      </c>
      <c r="F415" s="49" t="s">
        <v>129</v>
      </c>
      <c r="G415" s="49" t="s">
        <v>129</v>
      </c>
      <c r="H415" t="str">
        <f t="shared" si="12"/>
        <v>2102010704</v>
      </c>
      <c r="I415" t="str">
        <f>VLOOKUP(H415,'Plan de cuentas'!A:J,4,FALSE)</f>
        <v>Analitica</v>
      </c>
      <c r="J415" s="53">
        <f t="shared" si="13"/>
        <v>0</v>
      </c>
    </row>
    <row r="416" spans="1:10" ht="15" customHeight="1" x14ac:dyDescent="0.2">
      <c r="A416" s="50" t="s">
        <v>1204</v>
      </c>
      <c r="B416" s="50" t="s">
        <v>1205</v>
      </c>
      <c r="C416" s="50" t="s">
        <v>129</v>
      </c>
      <c r="D416" s="50">
        <v>0</v>
      </c>
      <c r="E416" s="50">
        <v>0</v>
      </c>
      <c r="F416" s="50" t="s">
        <v>129</v>
      </c>
      <c r="G416" s="50" t="s">
        <v>129</v>
      </c>
      <c r="H416" t="str">
        <f t="shared" si="12"/>
        <v>2102010705</v>
      </c>
      <c r="I416" t="str">
        <f>VLOOKUP(H416,'Plan de cuentas'!A:J,4,FALSE)</f>
        <v>Analitica</v>
      </c>
      <c r="J416" s="53">
        <f t="shared" si="13"/>
        <v>0</v>
      </c>
    </row>
    <row r="417" spans="1:10" ht="15" customHeight="1" x14ac:dyDescent="0.2">
      <c r="A417" s="49" t="s">
        <v>1206</v>
      </c>
      <c r="B417" s="49" t="s">
        <v>1207</v>
      </c>
      <c r="C417" s="49" t="s">
        <v>129</v>
      </c>
      <c r="D417" s="49">
        <v>0</v>
      </c>
      <c r="E417" s="49">
        <v>109134.11</v>
      </c>
      <c r="F417" s="49" t="s">
        <v>1195</v>
      </c>
      <c r="G417" s="49" t="s">
        <v>1195</v>
      </c>
      <c r="H417" t="str">
        <f t="shared" si="12"/>
        <v>2102010706</v>
      </c>
      <c r="I417" t="str">
        <f>VLOOKUP(H417,'Plan de cuentas'!A:J,4,FALSE)</f>
        <v>Analitica</v>
      </c>
      <c r="J417" s="53">
        <f t="shared" si="13"/>
        <v>-109134.11</v>
      </c>
    </row>
    <row r="418" spans="1:10" ht="15" customHeight="1" x14ac:dyDescent="0.2">
      <c r="A418" s="50" t="s">
        <v>1208</v>
      </c>
      <c r="B418" s="50" t="s">
        <v>1209</v>
      </c>
      <c r="C418" s="50" t="s">
        <v>129</v>
      </c>
      <c r="D418" s="50">
        <v>0</v>
      </c>
      <c r="E418" s="50">
        <v>0</v>
      </c>
      <c r="F418" s="50" t="s">
        <v>129</v>
      </c>
      <c r="G418" s="50" t="s">
        <v>129</v>
      </c>
      <c r="H418" t="str">
        <f t="shared" si="12"/>
        <v>210202</v>
      </c>
      <c r="I418" t="str">
        <f>VLOOKUP(H418,'Plan de cuentas'!A:J,4,FALSE)</f>
        <v>Sintetica</v>
      </c>
      <c r="J418" s="53">
        <f t="shared" si="13"/>
        <v>0</v>
      </c>
    </row>
    <row r="419" spans="1:10" ht="15" customHeight="1" x14ac:dyDescent="0.2">
      <c r="A419" s="49" t="s">
        <v>1210</v>
      </c>
      <c r="B419" s="49" t="s">
        <v>1211</v>
      </c>
      <c r="C419" s="49" t="s">
        <v>129</v>
      </c>
      <c r="D419" s="49">
        <v>0</v>
      </c>
      <c r="E419" s="49">
        <v>0</v>
      </c>
      <c r="F419" s="49" t="s">
        <v>129</v>
      </c>
      <c r="G419" s="49" t="s">
        <v>129</v>
      </c>
      <c r="H419" t="str">
        <f t="shared" si="12"/>
        <v>21020201</v>
      </c>
      <c r="I419" t="str">
        <f>VLOOKUP(H419,'Plan de cuentas'!A:J,4,FALSE)</f>
        <v>Analitica</v>
      </c>
      <c r="J419" s="53">
        <f t="shared" si="13"/>
        <v>0</v>
      </c>
    </row>
    <row r="420" spans="1:10" ht="15" customHeight="1" x14ac:dyDescent="0.2">
      <c r="A420" s="50" t="s">
        <v>1212</v>
      </c>
      <c r="B420" s="50" t="s">
        <v>1213</v>
      </c>
      <c r="C420" s="50" t="s">
        <v>129</v>
      </c>
      <c r="D420" s="50">
        <v>0</v>
      </c>
      <c r="E420" s="50">
        <v>0</v>
      </c>
      <c r="F420" s="50" t="s">
        <v>129</v>
      </c>
      <c r="G420" s="50" t="s">
        <v>129</v>
      </c>
      <c r="H420" t="str">
        <f t="shared" si="12"/>
        <v>21020202</v>
      </c>
      <c r="I420" t="str">
        <f>VLOOKUP(H420,'Plan de cuentas'!A:J,4,FALSE)</f>
        <v>Analitica</v>
      </c>
      <c r="J420" s="53">
        <f t="shared" si="13"/>
        <v>0</v>
      </c>
    </row>
    <row r="421" spans="1:10" ht="15" customHeight="1" x14ac:dyDescent="0.2">
      <c r="A421" s="49" t="s">
        <v>1214</v>
      </c>
      <c r="B421" s="49" t="s">
        <v>1215</v>
      </c>
      <c r="C421" s="49" t="s">
        <v>129</v>
      </c>
      <c r="D421" s="49">
        <v>112004.59</v>
      </c>
      <c r="E421" s="49">
        <v>1454070.65</v>
      </c>
      <c r="F421" s="49" t="s">
        <v>1216</v>
      </c>
      <c r="G421" s="49" t="s">
        <v>1216</v>
      </c>
      <c r="H421" t="str">
        <f t="shared" si="12"/>
        <v>210203</v>
      </c>
      <c r="I421" t="str">
        <f>VLOOKUP(H421,'Plan de cuentas'!A:J,4,FALSE)</f>
        <v>Sintetica</v>
      </c>
      <c r="J421" s="53">
        <f t="shared" si="13"/>
        <v>-1342066.06</v>
      </c>
    </row>
    <row r="422" spans="1:10" ht="15" customHeight="1" x14ac:dyDescent="0.2">
      <c r="A422" s="50" t="s">
        <v>1217</v>
      </c>
      <c r="B422" s="50" t="s">
        <v>1218</v>
      </c>
      <c r="C422" s="50" t="s">
        <v>129</v>
      </c>
      <c r="D422" s="50">
        <v>0</v>
      </c>
      <c r="E422" s="50">
        <v>0</v>
      </c>
      <c r="F422" s="50" t="s">
        <v>129</v>
      </c>
      <c r="G422" s="50" t="s">
        <v>129</v>
      </c>
      <c r="H422" t="str">
        <f t="shared" si="12"/>
        <v>21020301</v>
      </c>
      <c r="I422" t="str">
        <f>VLOOKUP(H422,'Plan de cuentas'!A:J,4,FALSE)</f>
        <v>Analitica</v>
      </c>
      <c r="J422" s="53">
        <f t="shared" si="13"/>
        <v>0</v>
      </c>
    </row>
    <row r="423" spans="1:10" ht="15" customHeight="1" x14ac:dyDescent="0.2">
      <c r="A423" s="49" t="s">
        <v>1219</v>
      </c>
      <c r="B423" s="49" t="s">
        <v>1220</v>
      </c>
      <c r="C423" s="49" t="s">
        <v>129</v>
      </c>
      <c r="D423" s="49">
        <v>0</v>
      </c>
      <c r="E423" s="49">
        <v>0</v>
      </c>
      <c r="F423" s="49" t="s">
        <v>129</v>
      </c>
      <c r="G423" s="49" t="s">
        <v>129</v>
      </c>
      <c r="H423" t="str">
        <f t="shared" si="12"/>
        <v>21020302</v>
      </c>
      <c r="I423" t="str">
        <f>VLOOKUP(H423,'Plan de cuentas'!A:J,4,FALSE)</f>
        <v>Analitica</v>
      </c>
      <c r="J423" s="53">
        <f t="shared" si="13"/>
        <v>0</v>
      </c>
    </row>
    <row r="424" spans="1:10" ht="15" customHeight="1" x14ac:dyDescent="0.2">
      <c r="A424" s="50" t="s">
        <v>1221</v>
      </c>
      <c r="B424" s="50" t="s">
        <v>1222</v>
      </c>
      <c r="C424" s="50" t="s">
        <v>129</v>
      </c>
      <c r="D424" s="50">
        <v>0</v>
      </c>
      <c r="E424" s="50">
        <v>0</v>
      </c>
      <c r="F424" s="50" t="s">
        <v>129</v>
      </c>
      <c r="G424" s="50" t="s">
        <v>129</v>
      </c>
      <c r="H424" t="str">
        <f t="shared" si="12"/>
        <v>21020303</v>
      </c>
      <c r="I424" t="str">
        <f>VLOOKUP(H424,'Plan de cuentas'!A:J,4,FALSE)</f>
        <v>Analitica</v>
      </c>
      <c r="J424" s="53">
        <f t="shared" si="13"/>
        <v>0</v>
      </c>
    </row>
    <row r="425" spans="1:10" ht="15" customHeight="1" x14ac:dyDescent="0.2">
      <c r="A425" s="49" t="s">
        <v>1223</v>
      </c>
      <c r="B425" s="49" t="s">
        <v>1224</v>
      </c>
      <c r="C425" s="49" t="s">
        <v>129</v>
      </c>
      <c r="D425" s="49">
        <v>70315.59</v>
      </c>
      <c r="E425" s="49">
        <v>1382596.69</v>
      </c>
      <c r="F425" s="49" t="s">
        <v>1225</v>
      </c>
      <c r="G425" s="49" t="s">
        <v>1225</v>
      </c>
      <c r="H425" t="str">
        <f t="shared" si="12"/>
        <v>21020304</v>
      </c>
      <c r="I425" t="str">
        <f>VLOOKUP(H425,'Plan de cuentas'!A:J,4,FALSE)</f>
        <v>Analitica</v>
      </c>
      <c r="J425" s="53">
        <f t="shared" si="13"/>
        <v>-1312281.1000000001</v>
      </c>
    </row>
    <row r="426" spans="1:10" ht="15" customHeight="1" x14ac:dyDescent="0.2">
      <c r="A426" s="50" t="s">
        <v>1226</v>
      </c>
      <c r="B426" s="50" t="s">
        <v>1227</v>
      </c>
      <c r="C426" s="50" t="s">
        <v>129</v>
      </c>
      <c r="D426" s="50">
        <v>14559.93</v>
      </c>
      <c r="E426" s="50">
        <v>59164.6</v>
      </c>
      <c r="F426" s="50" t="s">
        <v>1228</v>
      </c>
      <c r="G426" s="50" t="s">
        <v>1228</v>
      </c>
      <c r="H426" t="str">
        <f t="shared" si="12"/>
        <v>21020305</v>
      </c>
      <c r="I426" t="str">
        <f>VLOOKUP(H426,'Plan de cuentas'!A:J,4,FALSE)</f>
        <v>Analitica</v>
      </c>
      <c r="J426" s="53">
        <f t="shared" si="13"/>
        <v>-44604.67</v>
      </c>
    </row>
    <row r="427" spans="1:10" ht="15" customHeight="1" x14ac:dyDescent="0.2">
      <c r="A427" s="49" t="s">
        <v>1229</v>
      </c>
      <c r="B427" s="49" t="s">
        <v>1230</v>
      </c>
      <c r="C427" s="49" t="s">
        <v>129</v>
      </c>
      <c r="D427" s="49">
        <v>27129.07</v>
      </c>
      <c r="E427" s="49">
        <v>12309.36</v>
      </c>
      <c r="F427" s="49" t="s">
        <v>1231</v>
      </c>
      <c r="G427" s="49" t="s">
        <v>1231</v>
      </c>
      <c r="H427" t="str">
        <f t="shared" si="12"/>
        <v>21020306</v>
      </c>
      <c r="I427" t="str">
        <f>VLOOKUP(H427,'Plan de cuentas'!A:J,4,FALSE)</f>
        <v>Analitica</v>
      </c>
      <c r="J427" s="53">
        <f t="shared" si="13"/>
        <v>14819.71</v>
      </c>
    </row>
    <row r="428" spans="1:10" ht="15" customHeight="1" x14ac:dyDescent="0.2">
      <c r="A428" s="50" t="s">
        <v>1232</v>
      </c>
      <c r="B428" s="50" t="s">
        <v>1233</v>
      </c>
      <c r="C428" s="50" t="s">
        <v>129</v>
      </c>
      <c r="D428" s="50">
        <v>872927.84</v>
      </c>
      <c r="E428" s="50">
        <v>1499953.02</v>
      </c>
      <c r="F428" s="50" t="s">
        <v>1234</v>
      </c>
      <c r="G428" s="50" t="s">
        <v>1234</v>
      </c>
      <c r="H428" t="str">
        <f t="shared" si="12"/>
        <v>2103</v>
      </c>
      <c r="I428" t="str">
        <f>VLOOKUP(H428,'Plan de cuentas'!A:J,4,FALSE)</f>
        <v>Sintetica</v>
      </c>
      <c r="J428" s="53">
        <f t="shared" si="13"/>
        <v>-627025.18000000005</v>
      </c>
    </row>
    <row r="429" spans="1:10" ht="15" customHeight="1" x14ac:dyDescent="0.2">
      <c r="A429" s="49" t="s">
        <v>1235</v>
      </c>
      <c r="B429" s="49" t="s">
        <v>1236</v>
      </c>
      <c r="C429" s="49" t="s">
        <v>129</v>
      </c>
      <c r="D429" s="49">
        <v>263111.96999999997</v>
      </c>
      <c r="E429" s="49">
        <v>779947.67</v>
      </c>
      <c r="F429" s="49" t="s">
        <v>1237</v>
      </c>
      <c r="G429" s="49" t="s">
        <v>1237</v>
      </c>
      <c r="H429" t="str">
        <f t="shared" si="12"/>
        <v>210301</v>
      </c>
      <c r="I429" t="str">
        <f>VLOOKUP(H429,'Plan de cuentas'!A:J,4,FALSE)</f>
        <v>Sintetica</v>
      </c>
      <c r="J429" s="53">
        <f t="shared" si="13"/>
        <v>-516835.7</v>
      </c>
    </row>
    <row r="430" spans="1:10" ht="15" customHeight="1" x14ac:dyDescent="0.2">
      <c r="A430" s="50" t="s">
        <v>1238</v>
      </c>
      <c r="B430" s="50" t="s">
        <v>45</v>
      </c>
      <c r="C430" s="50" t="s">
        <v>129</v>
      </c>
      <c r="D430" s="50">
        <v>14585.04</v>
      </c>
      <c r="E430" s="50">
        <v>335312.37</v>
      </c>
      <c r="F430" s="50" t="s">
        <v>1239</v>
      </c>
      <c r="G430" s="50" t="s">
        <v>1239</v>
      </c>
      <c r="H430" t="str">
        <f t="shared" si="12"/>
        <v>21030101</v>
      </c>
      <c r="I430" t="str">
        <f>VLOOKUP(H430,'Plan de cuentas'!A:J,4,FALSE)</f>
        <v>Sintetica</v>
      </c>
      <c r="J430" s="53">
        <f t="shared" si="13"/>
        <v>-320727.33</v>
      </c>
    </row>
    <row r="431" spans="1:10" ht="15" customHeight="1" x14ac:dyDescent="0.2">
      <c r="A431" s="49" t="s">
        <v>1240</v>
      </c>
      <c r="B431" s="49" t="s">
        <v>45</v>
      </c>
      <c r="C431" s="49" t="s">
        <v>129</v>
      </c>
      <c r="D431" s="49">
        <v>0</v>
      </c>
      <c r="E431" s="49">
        <v>94705.09</v>
      </c>
      <c r="F431" s="49" t="s">
        <v>1241</v>
      </c>
      <c r="G431" s="49" t="s">
        <v>1241</v>
      </c>
      <c r="H431" t="str">
        <f t="shared" si="12"/>
        <v>2103010101</v>
      </c>
      <c r="I431" t="str">
        <f>VLOOKUP(H431,'Plan de cuentas'!A:J,4,FALSE)</f>
        <v>Analitica</v>
      </c>
      <c r="J431" s="53">
        <f t="shared" si="13"/>
        <v>-94705.09</v>
      </c>
    </row>
    <row r="432" spans="1:10" ht="15" customHeight="1" x14ac:dyDescent="0.2">
      <c r="A432" s="50" t="s">
        <v>1242</v>
      </c>
      <c r="B432" s="50" t="s">
        <v>1243</v>
      </c>
      <c r="C432" s="50" t="s">
        <v>129</v>
      </c>
      <c r="D432" s="50">
        <v>0</v>
      </c>
      <c r="E432" s="50">
        <v>216287.34</v>
      </c>
      <c r="F432" s="50" t="s">
        <v>1244</v>
      </c>
      <c r="G432" s="50" t="s">
        <v>1244</v>
      </c>
      <c r="H432" t="str">
        <f t="shared" si="12"/>
        <v>2103010102</v>
      </c>
      <c r="I432" t="str">
        <f>VLOOKUP(H432,'Plan de cuentas'!A:J,4,FALSE)</f>
        <v>Analitica</v>
      </c>
      <c r="J432" s="53">
        <f t="shared" si="13"/>
        <v>-216287.34</v>
      </c>
    </row>
    <row r="433" spans="1:10" ht="15" customHeight="1" x14ac:dyDescent="0.2">
      <c r="A433" s="49" t="s">
        <v>1245</v>
      </c>
      <c r="B433" s="49" t="s">
        <v>1246</v>
      </c>
      <c r="C433" s="49" t="s">
        <v>129</v>
      </c>
      <c r="D433" s="49">
        <v>0</v>
      </c>
      <c r="E433" s="49">
        <v>24319.94</v>
      </c>
      <c r="F433" s="49" t="s">
        <v>1247</v>
      </c>
      <c r="G433" s="49" t="s">
        <v>1247</v>
      </c>
      <c r="H433" t="str">
        <f t="shared" si="12"/>
        <v>2103010103</v>
      </c>
      <c r="I433" t="str">
        <f>VLOOKUP(H433,'Plan de cuentas'!A:J,4,FALSE)</f>
        <v>Analitica</v>
      </c>
      <c r="J433" s="53">
        <f t="shared" si="13"/>
        <v>-24319.94</v>
      </c>
    </row>
    <row r="434" spans="1:10" ht="15" customHeight="1" x14ac:dyDescent="0.2">
      <c r="A434" s="50" t="s">
        <v>1248</v>
      </c>
      <c r="B434" s="50" t="s">
        <v>1249</v>
      </c>
      <c r="C434" s="50" t="s">
        <v>129</v>
      </c>
      <c r="D434" s="50">
        <v>14585.04</v>
      </c>
      <c r="E434" s="50">
        <v>0</v>
      </c>
      <c r="F434" s="50" t="s">
        <v>1250</v>
      </c>
      <c r="G434" s="50" t="s">
        <v>1250</v>
      </c>
      <c r="H434" t="str">
        <f t="shared" si="12"/>
        <v>2103010104</v>
      </c>
      <c r="I434" t="str">
        <f>VLOOKUP(H434,'Plan de cuentas'!A:J,4,FALSE)</f>
        <v>Analitica</v>
      </c>
      <c r="J434" s="53">
        <f t="shared" si="13"/>
        <v>14585.04</v>
      </c>
    </row>
    <row r="435" spans="1:10" ht="15" customHeight="1" x14ac:dyDescent="0.2">
      <c r="A435" s="49" t="s">
        <v>1251</v>
      </c>
      <c r="B435" s="49" t="s">
        <v>1252</v>
      </c>
      <c r="C435" s="49" t="s">
        <v>129</v>
      </c>
      <c r="D435" s="49">
        <v>0</v>
      </c>
      <c r="E435" s="49">
        <v>63630.78</v>
      </c>
      <c r="F435" s="49" t="s">
        <v>1253</v>
      </c>
      <c r="G435" s="49" t="s">
        <v>1253</v>
      </c>
      <c r="H435" t="str">
        <f t="shared" si="12"/>
        <v>21030102</v>
      </c>
      <c r="I435" t="str">
        <f>VLOOKUP(H435,'Plan de cuentas'!A:J,4,FALSE)</f>
        <v>Sintetica</v>
      </c>
      <c r="J435" s="53">
        <f t="shared" si="13"/>
        <v>-63630.78</v>
      </c>
    </row>
    <row r="436" spans="1:10" ht="15" customHeight="1" x14ac:dyDescent="0.2">
      <c r="A436" s="50" t="s">
        <v>1254</v>
      </c>
      <c r="B436" s="50" t="s">
        <v>1255</v>
      </c>
      <c r="C436" s="50" t="s">
        <v>129</v>
      </c>
      <c r="D436" s="50">
        <v>0</v>
      </c>
      <c r="E436" s="50">
        <v>43269.65</v>
      </c>
      <c r="F436" s="50" t="s">
        <v>1256</v>
      </c>
      <c r="G436" s="50" t="s">
        <v>1256</v>
      </c>
      <c r="H436" t="str">
        <f t="shared" si="12"/>
        <v>2103010201</v>
      </c>
      <c r="I436" t="str">
        <f>VLOOKUP(H436,'Plan de cuentas'!A:J,4,FALSE)</f>
        <v>Analitica</v>
      </c>
      <c r="J436" s="53">
        <f t="shared" si="13"/>
        <v>-43269.65</v>
      </c>
    </row>
    <row r="437" spans="1:10" ht="15" customHeight="1" x14ac:dyDescent="0.2">
      <c r="A437" s="49" t="s">
        <v>1257</v>
      </c>
      <c r="B437" s="49" t="s">
        <v>1258</v>
      </c>
      <c r="C437" s="49" t="s">
        <v>129</v>
      </c>
      <c r="D437" s="49">
        <v>0</v>
      </c>
      <c r="E437" s="49">
        <v>20361.13</v>
      </c>
      <c r="F437" s="49" t="s">
        <v>1259</v>
      </c>
      <c r="G437" s="49" t="s">
        <v>1259</v>
      </c>
      <c r="H437" t="str">
        <f t="shared" si="12"/>
        <v>2103010202</v>
      </c>
      <c r="I437" t="str">
        <f>VLOOKUP(H437,'Plan de cuentas'!A:J,4,FALSE)</f>
        <v>Analitica</v>
      </c>
      <c r="J437" s="53">
        <f t="shared" si="13"/>
        <v>-20361.13</v>
      </c>
    </row>
    <row r="438" spans="1:10" ht="15" customHeight="1" x14ac:dyDescent="0.2">
      <c r="A438" s="50" t="s">
        <v>1260</v>
      </c>
      <c r="B438" s="50" t="s">
        <v>1261</v>
      </c>
      <c r="C438" s="50" t="s">
        <v>129</v>
      </c>
      <c r="D438" s="50">
        <v>248526.93</v>
      </c>
      <c r="E438" s="50">
        <v>381004.52</v>
      </c>
      <c r="F438" s="50" t="s">
        <v>1262</v>
      </c>
      <c r="G438" s="50" t="s">
        <v>1262</v>
      </c>
      <c r="H438" t="str">
        <f t="shared" si="12"/>
        <v>21030103</v>
      </c>
      <c r="I438" t="str">
        <f>VLOOKUP(H438,'Plan de cuentas'!A:J,4,FALSE)</f>
        <v>Sintetica</v>
      </c>
      <c r="J438" s="53">
        <f t="shared" si="13"/>
        <v>-132477.59</v>
      </c>
    </row>
    <row r="439" spans="1:10" ht="15" customHeight="1" x14ac:dyDescent="0.2">
      <c r="A439" s="49" t="s">
        <v>1263</v>
      </c>
      <c r="B439" s="49" t="s">
        <v>1264</v>
      </c>
      <c r="C439" s="49" t="s">
        <v>129</v>
      </c>
      <c r="D439" s="49">
        <v>248526.93</v>
      </c>
      <c r="E439" s="49">
        <v>353167.97</v>
      </c>
      <c r="F439" s="49" t="s">
        <v>1265</v>
      </c>
      <c r="G439" s="49" t="s">
        <v>1265</v>
      </c>
      <c r="H439" t="str">
        <f t="shared" si="12"/>
        <v>2103010301</v>
      </c>
      <c r="I439" t="str">
        <f>VLOOKUP(H439,'Plan de cuentas'!A:J,4,FALSE)</f>
        <v>Analitica</v>
      </c>
      <c r="J439" s="53">
        <f t="shared" si="13"/>
        <v>-104641.04</v>
      </c>
    </row>
    <row r="440" spans="1:10" ht="15" customHeight="1" x14ac:dyDescent="0.2">
      <c r="A440" s="50" t="s">
        <v>1266</v>
      </c>
      <c r="B440" s="50" t="s">
        <v>1267</v>
      </c>
      <c r="C440" s="50" t="s">
        <v>129</v>
      </c>
      <c r="D440" s="50">
        <v>0</v>
      </c>
      <c r="E440" s="50">
        <v>27836.55</v>
      </c>
      <c r="F440" s="50" t="s">
        <v>1268</v>
      </c>
      <c r="G440" s="50" t="s">
        <v>1268</v>
      </c>
      <c r="H440" t="str">
        <f t="shared" si="12"/>
        <v>2103010302</v>
      </c>
      <c r="I440" t="str">
        <f>VLOOKUP(H440,'Plan de cuentas'!A:J,4,FALSE)</f>
        <v>Analitica</v>
      </c>
      <c r="J440" s="53">
        <f t="shared" si="13"/>
        <v>-27836.55</v>
      </c>
    </row>
    <row r="441" spans="1:10" ht="15" customHeight="1" x14ac:dyDescent="0.2">
      <c r="A441" s="49" t="s">
        <v>1269</v>
      </c>
      <c r="B441" s="49" t="s">
        <v>1270</v>
      </c>
      <c r="C441" s="49" t="s">
        <v>129</v>
      </c>
      <c r="D441" s="49">
        <v>609815.87</v>
      </c>
      <c r="E441" s="49">
        <v>720005.35</v>
      </c>
      <c r="F441" s="49" t="s">
        <v>1271</v>
      </c>
      <c r="G441" s="49" t="s">
        <v>1271</v>
      </c>
      <c r="H441" t="str">
        <f t="shared" si="12"/>
        <v>210302</v>
      </c>
      <c r="I441" t="str">
        <f>VLOOKUP(H441,'Plan de cuentas'!A:J,4,FALSE)</f>
        <v>Sintetica</v>
      </c>
      <c r="J441" s="53">
        <f t="shared" si="13"/>
        <v>-110189.48</v>
      </c>
    </row>
    <row r="442" spans="1:10" ht="15" customHeight="1" x14ac:dyDescent="0.2">
      <c r="A442" s="50" t="s">
        <v>1272</v>
      </c>
      <c r="B442" s="50" t="s">
        <v>1273</v>
      </c>
      <c r="C442" s="50" t="s">
        <v>129</v>
      </c>
      <c r="D442" s="50">
        <v>487293.25</v>
      </c>
      <c r="E442" s="50">
        <v>486268.6</v>
      </c>
      <c r="F442" s="50" t="s">
        <v>1274</v>
      </c>
      <c r="G442" s="50" t="s">
        <v>1274</v>
      </c>
      <c r="H442" t="str">
        <f t="shared" si="12"/>
        <v>21030201</v>
      </c>
      <c r="I442" t="str">
        <f>VLOOKUP(H442,'Plan de cuentas'!A:J,4,FALSE)</f>
        <v>Analitica</v>
      </c>
      <c r="J442" s="53">
        <f t="shared" si="13"/>
        <v>1024.6500000000001</v>
      </c>
    </row>
    <row r="443" spans="1:10" ht="15" customHeight="1" x14ac:dyDescent="0.2">
      <c r="A443" s="49" t="s">
        <v>1275</v>
      </c>
      <c r="B443" s="49" t="s">
        <v>1276</v>
      </c>
      <c r="C443" s="49" t="s">
        <v>129</v>
      </c>
      <c r="D443" s="49">
        <v>122522.62</v>
      </c>
      <c r="E443" s="49">
        <v>154001.70000000001</v>
      </c>
      <c r="F443" s="49" t="s">
        <v>1277</v>
      </c>
      <c r="G443" s="49" t="s">
        <v>1277</v>
      </c>
      <c r="H443" t="str">
        <f t="shared" si="12"/>
        <v>21030202</v>
      </c>
      <c r="I443" t="str">
        <f>VLOOKUP(H443,'Plan de cuentas'!A:J,4,FALSE)</f>
        <v>Analitica</v>
      </c>
      <c r="J443" s="53">
        <f t="shared" si="13"/>
        <v>-31479.08</v>
      </c>
    </row>
    <row r="444" spans="1:10" ht="15" customHeight="1" x14ac:dyDescent="0.2">
      <c r="A444" s="50" t="s">
        <v>1278</v>
      </c>
      <c r="B444" s="50" t="s">
        <v>1279</v>
      </c>
      <c r="C444" s="50" t="s">
        <v>129</v>
      </c>
      <c r="D444" s="50">
        <v>0</v>
      </c>
      <c r="E444" s="50">
        <v>79463.98</v>
      </c>
      <c r="F444" s="50" t="s">
        <v>1280</v>
      </c>
      <c r="G444" s="50" t="s">
        <v>1280</v>
      </c>
      <c r="H444" t="str">
        <f t="shared" si="12"/>
        <v>21030203</v>
      </c>
      <c r="I444" t="str">
        <f>VLOOKUP(H444,'Plan de cuentas'!A:J,4,FALSE)</f>
        <v>Analitica</v>
      </c>
      <c r="J444" s="53">
        <f t="shared" si="13"/>
        <v>-79463.98</v>
      </c>
    </row>
    <row r="445" spans="1:10" ht="15" customHeight="1" x14ac:dyDescent="0.2">
      <c r="A445" s="49" t="s">
        <v>1281</v>
      </c>
      <c r="B445" s="49" t="s">
        <v>1282</v>
      </c>
      <c r="C445" s="49" t="s">
        <v>129</v>
      </c>
      <c r="D445" s="49">
        <v>0</v>
      </c>
      <c r="E445" s="49">
        <v>271.07</v>
      </c>
      <c r="F445" s="49" t="s">
        <v>1283</v>
      </c>
      <c r="G445" s="49" t="s">
        <v>1283</v>
      </c>
      <c r="H445" t="str">
        <f t="shared" si="12"/>
        <v>21030204</v>
      </c>
      <c r="I445" t="str">
        <f>VLOOKUP(H445,'Plan de cuentas'!A:J,4,FALSE)</f>
        <v>Analitica</v>
      </c>
      <c r="J445" s="53">
        <f t="shared" si="13"/>
        <v>-271.07</v>
      </c>
    </row>
    <row r="446" spans="1:10" ht="15" customHeight="1" x14ac:dyDescent="0.2">
      <c r="A446" s="50" t="s">
        <v>1284</v>
      </c>
      <c r="B446" s="50" t="s">
        <v>1285</v>
      </c>
      <c r="C446" s="50" t="s">
        <v>129</v>
      </c>
      <c r="D446" s="50">
        <v>1344267.52</v>
      </c>
      <c r="E446" s="50">
        <v>17958866.59</v>
      </c>
      <c r="F446" s="50" t="s">
        <v>1286</v>
      </c>
      <c r="G446" s="50" t="s">
        <v>1286</v>
      </c>
      <c r="H446" t="str">
        <f t="shared" si="12"/>
        <v>2105</v>
      </c>
      <c r="I446" t="str">
        <f>VLOOKUP(H446,'Plan de cuentas'!A:J,4,FALSE)</f>
        <v>Sintetica</v>
      </c>
      <c r="J446" s="53">
        <f t="shared" si="13"/>
        <v>-16614599.07</v>
      </c>
    </row>
    <row r="447" spans="1:10" ht="15" customHeight="1" x14ac:dyDescent="0.2">
      <c r="A447" s="49" t="s">
        <v>1287</v>
      </c>
      <c r="B447" s="49" t="s">
        <v>1288</v>
      </c>
      <c r="C447" s="49" t="s">
        <v>129</v>
      </c>
      <c r="D447" s="49">
        <v>1344267.52</v>
      </c>
      <c r="E447" s="49">
        <v>17958866.59</v>
      </c>
      <c r="F447" s="49" t="s">
        <v>1286</v>
      </c>
      <c r="G447" s="49" t="s">
        <v>1286</v>
      </c>
      <c r="H447" t="str">
        <f t="shared" si="12"/>
        <v>210501</v>
      </c>
      <c r="I447" t="str">
        <f>VLOOKUP(H447,'Plan de cuentas'!A:J,4,FALSE)</f>
        <v>Sintetica</v>
      </c>
      <c r="J447" s="53">
        <f t="shared" si="13"/>
        <v>-16614599.07</v>
      </c>
    </row>
    <row r="448" spans="1:10" ht="15" customHeight="1" x14ac:dyDescent="0.2">
      <c r="A448" s="50" t="s">
        <v>1289</v>
      </c>
      <c r="B448" s="50" t="s">
        <v>1290</v>
      </c>
      <c r="C448" s="50" t="s">
        <v>129</v>
      </c>
      <c r="D448" s="50">
        <v>12746.32</v>
      </c>
      <c r="E448" s="50">
        <v>30063.91</v>
      </c>
      <c r="F448" s="50" t="s">
        <v>1291</v>
      </c>
      <c r="G448" s="50" t="s">
        <v>1291</v>
      </c>
      <c r="H448" t="str">
        <f t="shared" si="12"/>
        <v>21050101</v>
      </c>
      <c r="I448" t="str">
        <f>VLOOKUP(H448,'Plan de cuentas'!A:J,4,FALSE)</f>
        <v>Analitica</v>
      </c>
      <c r="J448" s="53">
        <f t="shared" si="13"/>
        <v>-17317.59</v>
      </c>
    </row>
    <row r="449" spans="1:10" ht="15" customHeight="1" x14ac:dyDescent="0.2">
      <c r="A449" s="49" t="s">
        <v>1292</v>
      </c>
      <c r="B449" s="49" t="s">
        <v>1293</v>
      </c>
      <c r="C449" s="49" t="s">
        <v>129</v>
      </c>
      <c r="D449" s="49">
        <v>0</v>
      </c>
      <c r="E449" s="49">
        <v>818405.08</v>
      </c>
      <c r="F449" s="49" t="s">
        <v>1294</v>
      </c>
      <c r="G449" s="49" t="s">
        <v>1294</v>
      </c>
      <c r="H449" t="str">
        <f t="shared" si="12"/>
        <v>21050102</v>
      </c>
      <c r="I449" t="str">
        <f>VLOOKUP(H449,'Plan de cuentas'!A:J,4,FALSE)</f>
        <v>Analitica</v>
      </c>
      <c r="J449" s="53">
        <f t="shared" si="13"/>
        <v>-818405.08</v>
      </c>
    </row>
    <row r="450" spans="1:10" ht="15" customHeight="1" x14ac:dyDescent="0.2">
      <c r="A450" s="50" t="s">
        <v>1295</v>
      </c>
      <c r="B450" s="50" t="s">
        <v>1296</v>
      </c>
      <c r="C450" s="50" t="s">
        <v>129</v>
      </c>
      <c r="D450" s="50">
        <v>1231031.6599999999</v>
      </c>
      <c r="E450" s="50">
        <v>16984130.5</v>
      </c>
      <c r="F450" s="50" t="s">
        <v>1297</v>
      </c>
      <c r="G450" s="50" t="s">
        <v>1297</v>
      </c>
      <c r="H450" t="str">
        <f t="shared" si="12"/>
        <v>21050103</v>
      </c>
      <c r="I450" t="str">
        <f>VLOOKUP(H450,'Plan de cuentas'!A:J,4,FALSE)</f>
        <v>Analitica</v>
      </c>
      <c r="J450" s="53">
        <f t="shared" si="13"/>
        <v>-15753098.84</v>
      </c>
    </row>
    <row r="451" spans="1:10" ht="15" customHeight="1" x14ac:dyDescent="0.2">
      <c r="A451" s="49" t="s">
        <v>1298</v>
      </c>
      <c r="B451" s="49" t="s">
        <v>1299</v>
      </c>
      <c r="C451" s="49" t="s">
        <v>129</v>
      </c>
      <c r="D451" s="49">
        <v>30642.44</v>
      </c>
      <c r="E451" s="49">
        <v>0</v>
      </c>
      <c r="F451" s="49" t="s">
        <v>1300</v>
      </c>
      <c r="G451" s="49" t="s">
        <v>1300</v>
      </c>
      <c r="H451" t="str">
        <f t="shared" si="12"/>
        <v>21050104</v>
      </c>
      <c r="I451" t="str">
        <f>VLOOKUP(H451,'Plan de cuentas'!A:J,4,FALSE)</f>
        <v>Analitica</v>
      </c>
      <c r="J451" s="53">
        <f t="shared" si="13"/>
        <v>30642.44</v>
      </c>
    </row>
    <row r="452" spans="1:10" ht="15" customHeight="1" x14ac:dyDescent="0.2">
      <c r="A452" s="50" t="s">
        <v>1301</v>
      </c>
      <c r="B452" s="50" t="s">
        <v>69</v>
      </c>
      <c r="C452" s="50" t="s">
        <v>129</v>
      </c>
      <c r="D452" s="50">
        <v>69847.100000000006</v>
      </c>
      <c r="E452" s="50">
        <v>126267.1</v>
      </c>
      <c r="F452" s="50" t="s">
        <v>1302</v>
      </c>
      <c r="G452" s="50" t="s">
        <v>1302</v>
      </c>
      <c r="H452" t="str">
        <f t="shared" ref="H452:H515" si="14">SUBSTITUTE(A452,".","")</f>
        <v>21050105</v>
      </c>
      <c r="I452" t="str">
        <f>VLOOKUP(H452,'Plan de cuentas'!A:J,4,FALSE)</f>
        <v>Analitica</v>
      </c>
      <c r="J452" s="53">
        <f t="shared" ref="J452:J515" si="15">IF(RIGHT(G452,1)="D",+VALUE(SUBSTITUTE(G452,"D"," ")),IF(RIGHT(G452,1)="C",-VALUE(SUBSTITUTE(G452,"C"," ")),0))</f>
        <v>-56420</v>
      </c>
    </row>
    <row r="453" spans="1:10" ht="15" customHeight="1" x14ac:dyDescent="0.2">
      <c r="A453" s="49" t="s">
        <v>1303</v>
      </c>
      <c r="B453" s="49" t="s">
        <v>1304</v>
      </c>
      <c r="C453" s="49" t="s">
        <v>129</v>
      </c>
      <c r="D453" s="49">
        <v>46257432.380000003</v>
      </c>
      <c r="E453" s="49">
        <v>58550935.140000001</v>
      </c>
      <c r="F453" s="49" t="s">
        <v>1305</v>
      </c>
      <c r="G453" s="49" t="s">
        <v>1305</v>
      </c>
      <c r="H453" t="str">
        <f t="shared" si="14"/>
        <v>22</v>
      </c>
      <c r="I453" t="str">
        <f>VLOOKUP(H453,'Plan de cuentas'!A:J,4,FALSE)</f>
        <v>Sintetica</v>
      </c>
      <c r="J453" s="53">
        <f t="shared" si="15"/>
        <v>-12293502.76</v>
      </c>
    </row>
    <row r="454" spans="1:10" ht="15" customHeight="1" x14ac:dyDescent="0.2">
      <c r="A454" s="50" t="s">
        <v>1306</v>
      </c>
      <c r="B454" s="50" t="s">
        <v>1307</v>
      </c>
      <c r="C454" s="50" t="s">
        <v>129</v>
      </c>
      <c r="D454" s="50">
        <v>34066976.969999999</v>
      </c>
      <c r="E454" s="50">
        <v>33017130.329999998</v>
      </c>
      <c r="F454" s="50" t="s">
        <v>1308</v>
      </c>
      <c r="G454" s="50" t="s">
        <v>1308</v>
      </c>
      <c r="H454" t="str">
        <f t="shared" si="14"/>
        <v>2201</v>
      </c>
      <c r="I454" t="str">
        <f>VLOOKUP(H454,'Plan de cuentas'!A:J,4,FALSE)</f>
        <v>Sintetica</v>
      </c>
      <c r="J454" s="53">
        <f t="shared" si="15"/>
        <v>1049846.6399999999</v>
      </c>
    </row>
    <row r="455" spans="1:10" ht="15" customHeight="1" x14ac:dyDescent="0.2">
      <c r="A455" s="49" t="s">
        <v>1309</v>
      </c>
      <c r="B455" s="49" t="s">
        <v>1310</v>
      </c>
      <c r="C455" s="49" t="s">
        <v>129</v>
      </c>
      <c r="D455" s="49">
        <v>34050316.969999999</v>
      </c>
      <c r="E455" s="49">
        <v>32764662.390000001</v>
      </c>
      <c r="F455" s="49" t="s">
        <v>1311</v>
      </c>
      <c r="G455" s="49" t="s">
        <v>1311</v>
      </c>
      <c r="H455" t="str">
        <f t="shared" si="14"/>
        <v>220101</v>
      </c>
      <c r="I455" t="str">
        <f>VLOOKUP(H455,'Plan de cuentas'!A:J,4,FALSE)</f>
        <v>Sintetica</v>
      </c>
      <c r="J455" s="53">
        <f t="shared" si="15"/>
        <v>1285654.58</v>
      </c>
    </row>
    <row r="456" spans="1:10" ht="15" customHeight="1" x14ac:dyDescent="0.2">
      <c r="A456" s="50" t="s">
        <v>1312</v>
      </c>
      <c r="B456" s="50" t="s">
        <v>1313</v>
      </c>
      <c r="C456" s="50" t="s">
        <v>129</v>
      </c>
      <c r="D456" s="50">
        <v>0</v>
      </c>
      <c r="E456" s="50">
        <v>100162</v>
      </c>
      <c r="F456" s="50" t="s">
        <v>1314</v>
      </c>
      <c r="G456" s="50" t="s">
        <v>1314</v>
      </c>
      <c r="H456" t="str">
        <f t="shared" si="14"/>
        <v>22010101</v>
      </c>
      <c r="I456" t="str">
        <f>VLOOKUP(H456,'Plan de cuentas'!A:J,4,FALSE)</f>
        <v>Analitica</v>
      </c>
      <c r="J456" s="53">
        <f t="shared" si="15"/>
        <v>-100162</v>
      </c>
    </row>
    <row r="457" spans="1:10" ht="15" customHeight="1" x14ac:dyDescent="0.2">
      <c r="A457" s="49" t="s">
        <v>1315</v>
      </c>
      <c r="B457" s="49" t="s">
        <v>1316</v>
      </c>
      <c r="C457" s="49" t="s">
        <v>129</v>
      </c>
      <c r="D457" s="49">
        <v>0</v>
      </c>
      <c r="E457" s="49">
        <v>53681.08</v>
      </c>
      <c r="F457" s="49" t="s">
        <v>1317</v>
      </c>
      <c r="G457" s="49" t="s">
        <v>1317</v>
      </c>
      <c r="H457" t="str">
        <f t="shared" si="14"/>
        <v>22010102</v>
      </c>
      <c r="I457" t="str">
        <f>VLOOKUP(H457,'Plan de cuentas'!A:J,4,FALSE)</f>
        <v>Analitica</v>
      </c>
      <c r="J457" s="53">
        <f t="shared" si="15"/>
        <v>-53681.08</v>
      </c>
    </row>
    <row r="458" spans="1:10" ht="15" customHeight="1" x14ac:dyDescent="0.2">
      <c r="A458" s="50" t="s">
        <v>1318</v>
      </c>
      <c r="B458" s="50" t="s">
        <v>1319</v>
      </c>
      <c r="C458" s="50" t="s">
        <v>129</v>
      </c>
      <c r="D458" s="50">
        <v>13895143.51</v>
      </c>
      <c r="E458" s="50">
        <v>350673.39</v>
      </c>
      <c r="F458" s="50" t="s">
        <v>1320</v>
      </c>
      <c r="G458" s="50" t="s">
        <v>1320</v>
      </c>
      <c r="H458" t="str">
        <f t="shared" si="14"/>
        <v>22010103</v>
      </c>
      <c r="I458" t="str">
        <f>VLOOKUP(H458,'Plan de cuentas'!A:J,4,FALSE)</f>
        <v>Analitica</v>
      </c>
      <c r="J458" s="53">
        <f t="shared" si="15"/>
        <v>13544470.119999999</v>
      </c>
    </row>
    <row r="459" spans="1:10" ht="15" customHeight="1" x14ac:dyDescent="0.2">
      <c r="A459" s="49" t="s">
        <v>1321</v>
      </c>
      <c r="B459" s="49" t="s">
        <v>1322</v>
      </c>
      <c r="C459" s="49" t="s">
        <v>129</v>
      </c>
      <c r="D459" s="49">
        <v>370338.46</v>
      </c>
      <c r="E459" s="49">
        <v>12475310.92</v>
      </c>
      <c r="F459" s="49" t="s">
        <v>1323</v>
      </c>
      <c r="G459" s="49" t="s">
        <v>1323</v>
      </c>
      <c r="H459" t="str">
        <f t="shared" si="14"/>
        <v>22010104</v>
      </c>
      <c r="I459" t="str">
        <f>VLOOKUP(H459,'Plan de cuentas'!A:J,4,FALSE)</f>
        <v>Analitica</v>
      </c>
      <c r="J459" s="53">
        <f t="shared" si="15"/>
        <v>-12104972.460000001</v>
      </c>
    </row>
    <row r="460" spans="1:10" ht="15" customHeight="1" x14ac:dyDescent="0.2">
      <c r="A460" s="50" t="s">
        <v>1324</v>
      </c>
      <c r="B460" s="50" t="s">
        <v>1325</v>
      </c>
      <c r="C460" s="50" t="s">
        <v>129</v>
      </c>
      <c r="D460" s="50">
        <v>0</v>
      </c>
      <c r="E460" s="50">
        <v>19784835</v>
      </c>
      <c r="F460" s="50" t="s">
        <v>1326</v>
      </c>
      <c r="G460" s="50" t="s">
        <v>1326</v>
      </c>
      <c r="H460" t="str">
        <f t="shared" si="14"/>
        <v>22010105</v>
      </c>
      <c r="I460" t="str">
        <f>VLOOKUP(H460,'Plan de cuentas'!A:J,4,FALSE)</f>
        <v>Analitica</v>
      </c>
      <c r="J460" s="53">
        <f t="shared" si="15"/>
        <v>-19784835</v>
      </c>
    </row>
    <row r="461" spans="1:10" ht="15" customHeight="1" x14ac:dyDescent="0.2">
      <c r="A461" s="49" t="s">
        <v>1327</v>
      </c>
      <c r="B461" s="49" t="s">
        <v>1328</v>
      </c>
      <c r="C461" s="49" t="s">
        <v>129</v>
      </c>
      <c r="D461" s="49">
        <v>19784835</v>
      </c>
      <c r="E461" s="49">
        <v>0</v>
      </c>
      <c r="F461" s="49" t="s">
        <v>1329</v>
      </c>
      <c r="G461" s="49" t="s">
        <v>1329</v>
      </c>
      <c r="H461" t="str">
        <f t="shared" si="14"/>
        <v>22010106</v>
      </c>
      <c r="I461" t="str">
        <f>VLOOKUP(H461,'Plan de cuentas'!A:J,4,FALSE)</f>
        <v>Analitica</v>
      </c>
      <c r="J461" s="53">
        <f t="shared" si="15"/>
        <v>19784835</v>
      </c>
    </row>
    <row r="462" spans="1:10" ht="15" customHeight="1" x14ac:dyDescent="0.2">
      <c r="A462" s="50" t="s">
        <v>1330</v>
      </c>
      <c r="B462" s="50" t="s">
        <v>1331</v>
      </c>
      <c r="C462" s="50" t="s">
        <v>129</v>
      </c>
      <c r="D462" s="50">
        <v>0</v>
      </c>
      <c r="E462" s="50">
        <v>235807.94</v>
      </c>
      <c r="F462" s="50" t="s">
        <v>1332</v>
      </c>
      <c r="G462" s="50" t="s">
        <v>1332</v>
      </c>
      <c r="H462" t="str">
        <f t="shared" si="14"/>
        <v>220102</v>
      </c>
      <c r="I462" t="str">
        <f>VLOOKUP(H462,'Plan de cuentas'!A:J,4,FALSE)</f>
        <v>Sintetica</v>
      </c>
      <c r="J462" s="53">
        <f t="shared" si="15"/>
        <v>-235807.94</v>
      </c>
    </row>
    <row r="463" spans="1:10" ht="15" customHeight="1" x14ac:dyDescent="0.2">
      <c r="A463" s="49" t="s">
        <v>1333</v>
      </c>
      <c r="B463" s="49" t="s">
        <v>1334</v>
      </c>
      <c r="C463" s="49" t="s">
        <v>129</v>
      </c>
      <c r="D463" s="49">
        <v>0</v>
      </c>
      <c r="E463" s="49">
        <v>235807.94</v>
      </c>
      <c r="F463" s="49" t="s">
        <v>1332</v>
      </c>
      <c r="G463" s="49" t="s">
        <v>1332</v>
      </c>
      <c r="H463" t="str">
        <f t="shared" si="14"/>
        <v>22010201</v>
      </c>
      <c r="I463" t="str">
        <f>VLOOKUP(H463,'Plan de cuentas'!A:J,4,FALSE)</f>
        <v>Analitica</v>
      </c>
      <c r="J463" s="53">
        <f t="shared" si="15"/>
        <v>-235807.94</v>
      </c>
    </row>
    <row r="464" spans="1:10" ht="15" customHeight="1" x14ac:dyDescent="0.2">
      <c r="A464" s="50" t="s">
        <v>1335</v>
      </c>
      <c r="B464" s="50" t="s">
        <v>1336</v>
      </c>
      <c r="C464" s="50" t="s">
        <v>129</v>
      </c>
      <c r="D464" s="50">
        <v>16660</v>
      </c>
      <c r="E464" s="50">
        <v>16660</v>
      </c>
      <c r="F464" s="50" t="s">
        <v>129</v>
      </c>
      <c r="G464" s="50" t="s">
        <v>129</v>
      </c>
      <c r="H464" t="str">
        <f t="shared" si="14"/>
        <v>220103</v>
      </c>
      <c r="I464" t="str">
        <f>VLOOKUP(H464,'Plan de cuentas'!A:J,4,FALSE)</f>
        <v>Sintetica</v>
      </c>
      <c r="J464" s="53">
        <f t="shared" si="15"/>
        <v>0</v>
      </c>
    </row>
    <row r="465" spans="1:10" ht="15" customHeight="1" x14ac:dyDescent="0.2">
      <c r="A465" s="49" t="s">
        <v>1337</v>
      </c>
      <c r="B465" s="49" t="s">
        <v>1338</v>
      </c>
      <c r="C465" s="49" t="s">
        <v>129</v>
      </c>
      <c r="D465" s="49">
        <v>0</v>
      </c>
      <c r="E465" s="49">
        <v>16660</v>
      </c>
      <c r="F465" s="49" t="s">
        <v>1339</v>
      </c>
      <c r="G465" s="49" t="s">
        <v>1339</v>
      </c>
      <c r="H465" t="str">
        <f t="shared" si="14"/>
        <v>22010301</v>
      </c>
      <c r="I465" t="str">
        <f>VLOOKUP(H465,'Plan de cuentas'!A:J,4,FALSE)</f>
        <v>Analitica</v>
      </c>
      <c r="J465" s="53">
        <f t="shared" si="15"/>
        <v>-16660</v>
      </c>
    </row>
    <row r="466" spans="1:10" ht="15" customHeight="1" x14ac:dyDescent="0.2">
      <c r="A466" s="50" t="s">
        <v>1340</v>
      </c>
      <c r="B466" s="50" t="s">
        <v>1341</v>
      </c>
      <c r="C466" s="50" t="s">
        <v>129</v>
      </c>
      <c r="D466" s="50">
        <v>16660</v>
      </c>
      <c r="E466" s="50">
        <v>0</v>
      </c>
      <c r="F466" s="50" t="s">
        <v>1342</v>
      </c>
      <c r="G466" s="50" t="s">
        <v>1342</v>
      </c>
      <c r="H466" t="str">
        <f t="shared" si="14"/>
        <v>22010302</v>
      </c>
      <c r="I466" t="str">
        <f>VLOOKUP(H466,'Plan de cuentas'!A:J,4,FALSE)</f>
        <v>Analitica</v>
      </c>
      <c r="J466" s="53">
        <f t="shared" si="15"/>
        <v>16660</v>
      </c>
    </row>
    <row r="467" spans="1:10" ht="15" customHeight="1" x14ac:dyDescent="0.2">
      <c r="A467" s="49" t="s">
        <v>1343</v>
      </c>
      <c r="B467" s="49" t="s">
        <v>1344</v>
      </c>
      <c r="C467" s="49" t="s">
        <v>129</v>
      </c>
      <c r="D467" s="49">
        <v>0</v>
      </c>
      <c r="E467" s="49">
        <v>0</v>
      </c>
      <c r="F467" s="49" t="s">
        <v>129</v>
      </c>
      <c r="G467" s="49" t="s">
        <v>129</v>
      </c>
      <c r="H467" t="str">
        <f t="shared" si="14"/>
        <v>220104</v>
      </c>
      <c r="I467" t="str">
        <f>VLOOKUP(H467,'Plan de cuentas'!A:J,4,FALSE)</f>
        <v>Sintetica</v>
      </c>
      <c r="J467" s="53">
        <f t="shared" si="15"/>
        <v>0</v>
      </c>
    </row>
    <row r="468" spans="1:10" ht="15" customHeight="1" x14ac:dyDescent="0.2">
      <c r="A468" s="50" t="s">
        <v>1345</v>
      </c>
      <c r="B468" s="50" t="s">
        <v>1346</v>
      </c>
      <c r="C468" s="50" t="s">
        <v>129</v>
      </c>
      <c r="D468" s="50">
        <v>0</v>
      </c>
      <c r="E468" s="50">
        <v>0</v>
      </c>
      <c r="F468" s="50" t="s">
        <v>129</v>
      </c>
      <c r="G468" s="50" t="s">
        <v>129</v>
      </c>
      <c r="H468" t="str">
        <f t="shared" si="14"/>
        <v>22010401</v>
      </c>
      <c r="I468" t="str">
        <f>VLOOKUP(H468,'Plan de cuentas'!A:J,4,FALSE)</f>
        <v>Analitica</v>
      </c>
      <c r="J468" s="53">
        <f t="shared" si="15"/>
        <v>0</v>
      </c>
    </row>
    <row r="469" spans="1:10" ht="15" customHeight="1" x14ac:dyDescent="0.2">
      <c r="A469" s="49" t="s">
        <v>1347</v>
      </c>
      <c r="B469" s="49" t="s">
        <v>1348</v>
      </c>
      <c r="C469" s="49" t="s">
        <v>129</v>
      </c>
      <c r="D469" s="49">
        <v>10959821.59</v>
      </c>
      <c r="E469" s="49">
        <v>23449544.91</v>
      </c>
      <c r="F469" s="49" t="s">
        <v>1349</v>
      </c>
      <c r="G469" s="49" t="s">
        <v>1349</v>
      </c>
      <c r="H469" t="str">
        <f t="shared" si="14"/>
        <v>2202</v>
      </c>
      <c r="I469" t="str">
        <f>VLOOKUP(H469,'Plan de cuentas'!A:J,4,FALSE)</f>
        <v>Sintetica</v>
      </c>
      <c r="J469" s="53">
        <f t="shared" si="15"/>
        <v>-12489723.32</v>
      </c>
    </row>
    <row r="470" spans="1:10" ht="15" customHeight="1" x14ac:dyDescent="0.2">
      <c r="A470" s="50" t="s">
        <v>1350</v>
      </c>
      <c r="B470" s="50" t="s">
        <v>1351</v>
      </c>
      <c r="C470" s="50" t="s">
        <v>129</v>
      </c>
      <c r="D470" s="50">
        <v>10959821.59</v>
      </c>
      <c r="E470" s="50">
        <v>23449544.91</v>
      </c>
      <c r="F470" s="50" t="s">
        <v>1349</v>
      </c>
      <c r="G470" s="50" t="s">
        <v>1349</v>
      </c>
      <c r="H470" t="str">
        <f t="shared" si="14"/>
        <v>220201</v>
      </c>
      <c r="I470" t="str">
        <f>VLOOKUP(H470,'Plan de cuentas'!A:J,4,FALSE)</f>
        <v>Sintetica</v>
      </c>
      <c r="J470" s="53">
        <f t="shared" si="15"/>
        <v>-12489723.32</v>
      </c>
    </row>
    <row r="471" spans="1:10" ht="15" customHeight="1" x14ac:dyDescent="0.2">
      <c r="A471" s="49" t="s">
        <v>1352</v>
      </c>
      <c r="B471" s="49" t="s">
        <v>1353</v>
      </c>
      <c r="C471" s="49" t="s">
        <v>129</v>
      </c>
      <c r="D471" s="49">
        <v>6331863.5700000003</v>
      </c>
      <c r="E471" s="49">
        <v>15821586.890000001</v>
      </c>
      <c r="F471" s="49" t="s">
        <v>1354</v>
      </c>
      <c r="G471" s="49" t="s">
        <v>1354</v>
      </c>
      <c r="H471" t="str">
        <f t="shared" si="14"/>
        <v>22020101</v>
      </c>
      <c r="I471" t="str">
        <f>VLOOKUP(H471,'Plan de cuentas'!A:J,4,FALSE)</f>
        <v>Sintetica</v>
      </c>
      <c r="J471" s="53">
        <f t="shared" si="15"/>
        <v>-9489723.3200000003</v>
      </c>
    </row>
    <row r="472" spans="1:10" ht="15" customHeight="1" x14ac:dyDescent="0.2">
      <c r="A472" s="50" t="s">
        <v>1355</v>
      </c>
      <c r="B472" s="50" t="s">
        <v>1356</v>
      </c>
      <c r="C472" s="50" t="s">
        <v>129</v>
      </c>
      <c r="D472" s="50">
        <v>302714.17</v>
      </c>
      <c r="E472" s="50">
        <v>1767437.49</v>
      </c>
      <c r="F472" s="50" t="s">
        <v>1357</v>
      </c>
      <c r="G472" s="50" t="s">
        <v>1357</v>
      </c>
      <c r="H472" t="str">
        <f t="shared" si="14"/>
        <v>2202010101</v>
      </c>
      <c r="I472" t="str">
        <f>VLOOKUP(H472,'Plan de cuentas'!A:J,4,FALSE)</f>
        <v>Analitica</v>
      </c>
      <c r="J472" s="53">
        <f t="shared" si="15"/>
        <v>-1464723.32</v>
      </c>
    </row>
    <row r="473" spans="1:10" ht="15" customHeight="1" x14ac:dyDescent="0.2">
      <c r="A473" s="49" t="s">
        <v>1358</v>
      </c>
      <c r="B473" s="49" t="s">
        <v>1359</v>
      </c>
      <c r="C473" s="49" t="s">
        <v>129</v>
      </c>
      <c r="D473" s="49">
        <v>800000</v>
      </c>
      <c r="E473" s="49">
        <v>8825000</v>
      </c>
      <c r="F473" s="49" t="s">
        <v>1360</v>
      </c>
      <c r="G473" s="49" t="s">
        <v>1360</v>
      </c>
      <c r="H473" t="str">
        <f t="shared" si="14"/>
        <v>2202010102</v>
      </c>
      <c r="I473" t="str">
        <f>VLOOKUP(H473,'Plan de cuentas'!A:J,4,FALSE)</f>
        <v>Analitica</v>
      </c>
      <c r="J473" s="53">
        <f t="shared" si="15"/>
        <v>-8025000</v>
      </c>
    </row>
    <row r="474" spans="1:10" ht="15" customHeight="1" x14ac:dyDescent="0.2">
      <c r="A474" s="50" t="s">
        <v>1361</v>
      </c>
      <c r="B474" s="50" t="s">
        <v>1362</v>
      </c>
      <c r="C474" s="50" t="s">
        <v>129</v>
      </c>
      <c r="D474" s="50">
        <v>818059.81</v>
      </c>
      <c r="E474" s="50">
        <v>3253083.76</v>
      </c>
      <c r="F474" s="50" t="s">
        <v>1363</v>
      </c>
      <c r="G474" s="50" t="s">
        <v>1363</v>
      </c>
      <c r="H474" t="str">
        <f t="shared" si="14"/>
        <v>2202010103</v>
      </c>
      <c r="I474" t="str">
        <f>VLOOKUP(H474,'Plan de cuentas'!A:J,4,FALSE)</f>
        <v>Analitica</v>
      </c>
      <c r="J474" s="53">
        <f t="shared" si="15"/>
        <v>-2435023.9500000002</v>
      </c>
    </row>
    <row r="475" spans="1:10" ht="15" customHeight="1" x14ac:dyDescent="0.2">
      <c r="A475" s="49" t="s">
        <v>1364</v>
      </c>
      <c r="B475" s="49" t="s">
        <v>1365</v>
      </c>
      <c r="C475" s="49" t="s">
        <v>129</v>
      </c>
      <c r="D475" s="49">
        <v>3207159.03</v>
      </c>
      <c r="E475" s="49">
        <v>772135.08</v>
      </c>
      <c r="F475" s="49" t="s">
        <v>1366</v>
      </c>
      <c r="G475" s="49" t="s">
        <v>1366</v>
      </c>
      <c r="H475" t="str">
        <f t="shared" si="14"/>
        <v>2202010104</v>
      </c>
      <c r="I475" t="str">
        <f>VLOOKUP(H475,'Plan de cuentas'!A:J,4,FALSE)</f>
        <v>Analitica</v>
      </c>
      <c r="J475" s="53">
        <f t="shared" si="15"/>
        <v>2435023.9500000002</v>
      </c>
    </row>
    <row r="476" spans="1:10" ht="15" customHeight="1" x14ac:dyDescent="0.2">
      <c r="A476" s="50" t="s">
        <v>1367</v>
      </c>
      <c r="B476" s="50" t="s">
        <v>1368</v>
      </c>
      <c r="C476" s="50" t="s">
        <v>129</v>
      </c>
      <c r="D476" s="50">
        <v>930000</v>
      </c>
      <c r="E476" s="50">
        <v>930000</v>
      </c>
      <c r="F476" s="50" t="s">
        <v>129</v>
      </c>
      <c r="G476" s="50" t="s">
        <v>129</v>
      </c>
      <c r="H476" t="str">
        <f t="shared" si="14"/>
        <v>2202010105</v>
      </c>
      <c r="I476" t="str">
        <f>VLOOKUP(H476,'Plan de cuentas'!A:J,4,FALSE)</f>
        <v>Analitica</v>
      </c>
      <c r="J476" s="53">
        <f t="shared" si="15"/>
        <v>0</v>
      </c>
    </row>
    <row r="477" spans="1:10" ht="15" customHeight="1" x14ac:dyDescent="0.2">
      <c r="A477" s="49" t="s">
        <v>1369</v>
      </c>
      <c r="B477" s="49" t="s">
        <v>1365</v>
      </c>
      <c r="C477" s="49" t="s">
        <v>129</v>
      </c>
      <c r="D477" s="49">
        <v>273930.56</v>
      </c>
      <c r="E477" s="49">
        <v>273930.56</v>
      </c>
      <c r="F477" s="49" t="s">
        <v>129</v>
      </c>
      <c r="G477" s="49" t="s">
        <v>129</v>
      </c>
      <c r="H477" t="str">
        <f t="shared" si="14"/>
        <v>2202010106</v>
      </c>
      <c r="I477" t="str">
        <f>VLOOKUP(H477,'Plan de cuentas'!A:J,4,FALSE)</f>
        <v>Analitica</v>
      </c>
      <c r="J477" s="53">
        <f t="shared" si="15"/>
        <v>0</v>
      </c>
    </row>
    <row r="478" spans="1:10" ht="15" customHeight="1" x14ac:dyDescent="0.2">
      <c r="A478" s="50" t="s">
        <v>1370</v>
      </c>
      <c r="B478" s="50" t="s">
        <v>1162</v>
      </c>
      <c r="C478" s="50" t="s">
        <v>129</v>
      </c>
      <c r="D478" s="50">
        <v>2354027.46</v>
      </c>
      <c r="E478" s="50">
        <v>3354027.46</v>
      </c>
      <c r="F478" s="50" t="s">
        <v>1371</v>
      </c>
      <c r="G478" s="50" t="s">
        <v>1371</v>
      </c>
      <c r="H478" t="str">
        <f t="shared" si="14"/>
        <v>22020102</v>
      </c>
      <c r="I478" t="str">
        <f>VLOOKUP(H478,'Plan de cuentas'!A:J,4,FALSE)</f>
        <v>Sintetica</v>
      </c>
      <c r="J478" s="53">
        <f t="shared" si="15"/>
        <v>-1000000</v>
      </c>
    </row>
    <row r="479" spans="1:10" ht="15" customHeight="1" x14ac:dyDescent="0.2">
      <c r="A479" s="49" t="s">
        <v>1372</v>
      </c>
      <c r="B479" s="49" t="s">
        <v>1373</v>
      </c>
      <c r="C479" s="49" t="s">
        <v>129</v>
      </c>
      <c r="D479" s="49">
        <v>2000000</v>
      </c>
      <c r="E479" s="49">
        <v>3000000</v>
      </c>
      <c r="F479" s="49" t="s">
        <v>1371</v>
      </c>
      <c r="G479" s="49" t="s">
        <v>1371</v>
      </c>
      <c r="H479" t="str">
        <f t="shared" si="14"/>
        <v>2202010201</v>
      </c>
      <c r="I479" t="str">
        <f>VLOOKUP(H479,'Plan de cuentas'!A:J,4,FALSE)</f>
        <v>Analitica</v>
      </c>
      <c r="J479" s="53">
        <f t="shared" si="15"/>
        <v>-1000000</v>
      </c>
    </row>
    <row r="480" spans="1:10" ht="15" customHeight="1" x14ac:dyDescent="0.2">
      <c r="A480" s="50" t="s">
        <v>1374</v>
      </c>
      <c r="B480" s="50" t="s">
        <v>1375</v>
      </c>
      <c r="C480" s="50" t="s">
        <v>129</v>
      </c>
      <c r="D480" s="50">
        <v>115308.25</v>
      </c>
      <c r="E480" s="50">
        <v>238719.23</v>
      </c>
      <c r="F480" s="50" t="s">
        <v>1376</v>
      </c>
      <c r="G480" s="50" t="s">
        <v>1376</v>
      </c>
      <c r="H480" t="str">
        <f t="shared" si="14"/>
        <v>2202010202</v>
      </c>
      <c r="I480" t="str">
        <f>VLOOKUP(H480,'Plan de cuentas'!A:J,4,FALSE)</f>
        <v>Analitica</v>
      </c>
      <c r="J480" s="53">
        <f t="shared" si="15"/>
        <v>-123410.98</v>
      </c>
    </row>
    <row r="481" spans="1:10" ht="15" customHeight="1" x14ac:dyDescent="0.2">
      <c r="A481" s="49" t="s">
        <v>1377</v>
      </c>
      <c r="B481" s="49" t="s">
        <v>1378</v>
      </c>
      <c r="C481" s="49" t="s">
        <v>129</v>
      </c>
      <c r="D481" s="49">
        <v>238719.21</v>
      </c>
      <c r="E481" s="49">
        <v>115308.23</v>
      </c>
      <c r="F481" s="49" t="s">
        <v>1379</v>
      </c>
      <c r="G481" s="49" t="s">
        <v>1379</v>
      </c>
      <c r="H481" t="str">
        <f t="shared" si="14"/>
        <v>2202010203</v>
      </c>
      <c r="I481" t="str">
        <f>VLOOKUP(H481,'Plan de cuentas'!A:J,4,FALSE)</f>
        <v>Analitica</v>
      </c>
      <c r="J481" s="53">
        <f t="shared" si="15"/>
        <v>123410.98</v>
      </c>
    </row>
    <row r="482" spans="1:10" ht="15" customHeight="1" x14ac:dyDescent="0.2">
      <c r="A482" s="50" t="s">
        <v>1380</v>
      </c>
      <c r="B482" s="50" t="s">
        <v>1381</v>
      </c>
      <c r="C482" s="50" t="s">
        <v>129</v>
      </c>
      <c r="D482" s="50">
        <v>2273930.56</v>
      </c>
      <c r="E482" s="50">
        <v>4273930.5599999996</v>
      </c>
      <c r="F482" s="50" t="s">
        <v>1382</v>
      </c>
      <c r="G482" s="50" t="s">
        <v>1382</v>
      </c>
      <c r="H482" t="str">
        <f t="shared" si="14"/>
        <v>22020103</v>
      </c>
      <c r="I482" t="str">
        <f>VLOOKUP(H482,'Plan de cuentas'!A:J,4,FALSE)</f>
        <v>Sintetica</v>
      </c>
      <c r="J482" s="53">
        <f t="shared" si="15"/>
        <v>-2000000</v>
      </c>
    </row>
    <row r="483" spans="1:10" ht="15" customHeight="1" x14ac:dyDescent="0.2">
      <c r="A483" s="49" t="s">
        <v>1383</v>
      </c>
      <c r="B483" s="49" t="s">
        <v>1384</v>
      </c>
      <c r="C483" s="49" t="s">
        <v>129</v>
      </c>
      <c r="D483" s="49">
        <v>2000000</v>
      </c>
      <c r="E483" s="49">
        <v>4000000</v>
      </c>
      <c r="F483" s="49" t="s">
        <v>1382</v>
      </c>
      <c r="G483" s="49" t="s">
        <v>1382</v>
      </c>
      <c r="H483" t="str">
        <f t="shared" si="14"/>
        <v>2202010301</v>
      </c>
      <c r="I483" t="str">
        <f>VLOOKUP(H483,'Plan de cuentas'!A:J,4,FALSE)</f>
        <v>Analitica</v>
      </c>
      <c r="J483" s="53">
        <f t="shared" si="15"/>
        <v>-2000000</v>
      </c>
    </row>
    <row r="484" spans="1:10" ht="15" customHeight="1" x14ac:dyDescent="0.2">
      <c r="A484" s="50" t="s">
        <v>1385</v>
      </c>
      <c r="B484" s="50" t="s">
        <v>1386</v>
      </c>
      <c r="C484" s="50" t="s">
        <v>129</v>
      </c>
      <c r="D484" s="50">
        <v>190666.67</v>
      </c>
      <c r="E484" s="50">
        <v>273930.56</v>
      </c>
      <c r="F484" s="50" t="s">
        <v>1387</v>
      </c>
      <c r="G484" s="50" t="s">
        <v>1387</v>
      </c>
      <c r="H484" t="str">
        <f t="shared" si="14"/>
        <v>2202010302</v>
      </c>
      <c r="I484" t="str">
        <f>VLOOKUP(H484,'Plan de cuentas'!A:J,4,FALSE)</f>
        <v>Analitica</v>
      </c>
      <c r="J484" s="53">
        <f t="shared" si="15"/>
        <v>-83263.89</v>
      </c>
    </row>
    <row r="485" spans="1:10" ht="15" customHeight="1" x14ac:dyDescent="0.2">
      <c r="A485" s="49" t="s">
        <v>1388</v>
      </c>
      <c r="B485" s="49" t="s">
        <v>1389</v>
      </c>
      <c r="C485" s="49" t="s">
        <v>129</v>
      </c>
      <c r="D485" s="49">
        <v>83263.89</v>
      </c>
      <c r="E485" s="49">
        <v>0</v>
      </c>
      <c r="F485" s="49" t="s">
        <v>1390</v>
      </c>
      <c r="G485" s="49" t="s">
        <v>1390</v>
      </c>
      <c r="H485" t="str">
        <f t="shared" si="14"/>
        <v>2202010303</v>
      </c>
      <c r="I485" t="str">
        <f>VLOOKUP(H485,'Plan de cuentas'!A:J,4,FALSE)</f>
        <v>Analitica</v>
      </c>
      <c r="J485" s="53">
        <f t="shared" si="15"/>
        <v>83263.89</v>
      </c>
    </row>
    <row r="486" spans="1:10" ht="15" customHeight="1" x14ac:dyDescent="0.2">
      <c r="A486" s="50" t="s">
        <v>1391</v>
      </c>
      <c r="B486" s="50" t="s">
        <v>1215</v>
      </c>
      <c r="C486" s="50" t="s">
        <v>129</v>
      </c>
      <c r="D486" s="50">
        <v>0</v>
      </c>
      <c r="E486" s="50">
        <v>0</v>
      </c>
      <c r="F486" s="50" t="s">
        <v>129</v>
      </c>
      <c r="G486" s="50" t="s">
        <v>129</v>
      </c>
      <c r="H486" t="str">
        <f t="shared" si="14"/>
        <v>220203</v>
      </c>
      <c r="I486" t="str">
        <f>VLOOKUP(H486,'Plan de cuentas'!A:J,4,FALSE)</f>
        <v>Sintetica</v>
      </c>
      <c r="J486" s="53">
        <f t="shared" si="15"/>
        <v>0</v>
      </c>
    </row>
    <row r="487" spans="1:10" ht="15" customHeight="1" x14ac:dyDescent="0.2">
      <c r="A487" s="49" t="s">
        <v>1392</v>
      </c>
      <c r="B487" s="49" t="s">
        <v>1393</v>
      </c>
      <c r="C487" s="49" t="s">
        <v>129</v>
      </c>
      <c r="D487" s="49">
        <v>0</v>
      </c>
      <c r="E487" s="49">
        <v>0</v>
      </c>
      <c r="F487" s="49" t="s">
        <v>129</v>
      </c>
      <c r="G487" s="49" t="s">
        <v>129</v>
      </c>
      <c r="H487" t="str">
        <f t="shared" si="14"/>
        <v>22020301</v>
      </c>
      <c r="I487" t="str">
        <f>VLOOKUP(H487,'Plan de cuentas'!A:J,4,FALSE)</f>
        <v>Analitica</v>
      </c>
      <c r="J487" s="53">
        <f t="shared" si="15"/>
        <v>0</v>
      </c>
    </row>
    <row r="488" spans="1:10" ht="15" customHeight="1" x14ac:dyDescent="0.2">
      <c r="A488" s="50" t="s">
        <v>1394</v>
      </c>
      <c r="B488" s="50" t="s">
        <v>1395</v>
      </c>
      <c r="C488" s="50" t="s">
        <v>129</v>
      </c>
      <c r="D488" s="50">
        <v>0</v>
      </c>
      <c r="E488" s="50">
        <v>0</v>
      </c>
      <c r="F488" s="50" t="s">
        <v>129</v>
      </c>
      <c r="G488" s="50" t="s">
        <v>129</v>
      </c>
      <c r="H488" t="str">
        <f t="shared" si="14"/>
        <v>22020302</v>
      </c>
      <c r="I488" t="str">
        <f>VLOOKUP(H488,'Plan de cuentas'!A:J,4,FALSE)</f>
        <v>Analitica</v>
      </c>
      <c r="J488" s="53">
        <f t="shared" si="15"/>
        <v>0</v>
      </c>
    </row>
    <row r="489" spans="1:10" ht="15" customHeight="1" x14ac:dyDescent="0.2">
      <c r="A489" s="49" t="s">
        <v>1396</v>
      </c>
      <c r="B489" s="49" t="s">
        <v>1397</v>
      </c>
      <c r="C489" s="49" t="s">
        <v>129</v>
      </c>
      <c r="D489" s="49">
        <v>0</v>
      </c>
      <c r="E489" s="49">
        <v>0</v>
      </c>
      <c r="F489" s="49" t="s">
        <v>129</v>
      </c>
      <c r="G489" s="49" t="s">
        <v>129</v>
      </c>
      <c r="H489" t="str">
        <f t="shared" si="14"/>
        <v>22020303</v>
      </c>
      <c r="I489" t="str">
        <f>VLOOKUP(H489,'Plan de cuentas'!A:J,4,FALSE)</f>
        <v>Analitica</v>
      </c>
      <c r="J489" s="53">
        <f t="shared" si="15"/>
        <v>0</v>
      </c>
    </row>
    <row r="490" spans="1:10" ht="15" customHeight="1" x14ac:dyDescent="0.2">
      <c r="A490" s="50" t="s">
        <v>1398</v>
      </c>
      <c r="B490" s="50" t="s">
        <v>1233</v>
      </c>
      <c r="C490" s="50" t="s">
        <v>129</v>
      </c>
      <c r="D490" s="50">
        <v>1230633.82</v>
      </c>
      <c r="E490" s="50">
        <v>2084259.9</v>
      </c>
      <c r="F490" s="50" t="s">
        <v>1399</v>
      </c>
      <c r="G490" s="50" t="s">
        <v>1399</v>
      </c>
      <c r="H490" t="str">
        <f t="shared" si="14"/>
        <v>2203</v>
      </c>
      <c r="I490" t="str">
        <f>VLOOKUP(H490,'Plan de cuentas'!A:J,4,FALSE)</f>
        <v>Sintetica</v>
      </c>
      <c r="J490" s="53">
        <f t="shared" si="15"/>
        <v>-853626.08</v>
      </c>
    </row>
    <row r="491" spans="1:10" ht="15" customHeight="1" x14ac:dyDescent="0.2">
      <c r="A491" s="49" t="s">
        <v>1400</v>
      </c>
      <c r="B491" s="49" t="s">
        <v>1401</v>
      </c>
      <c r="C491" s="49" t="s">
        <v>129</v>
      </c>
      <c r="D491" s="49">
        <v>0</v>
      </c>
      <c r="E491" s="49">
        <v>0</v>
      </c>
      <c r="F491" s="49" t="s">
        <v>129</v>
      </c>
      <c r="G491" s="49" t="s">
        <v>129</v>
      </c>
      <c r="H491" t="str">
        <f t="shared" si="14"/>
        <v>220301</v>
      </c>
      <c r="I491" t="str">
        <f>VLOOKUP(H491,'Plan de cuentas'!A:J,4,FALSE)</f>
        <v>Sintetica</v>
      </c>
      <c r="J491" s="53">
        <f t="shared" si="15"/>
        <v>0</v>
      </c>
    </row>
    <row r="492" spans="1:10" ht="15" customHeight="1" x14ac:dyDescent="0.2">
      <c r="A492" s="50" t="s">
        <v>1402</v>
      </c>
      <c r="B492" s="50" t="s">
        <v>1403</v>
      </c>
      <c r="C492" s="50" t="s">
        <v>129</v>
      </c>
      <c r="D492" s="50">
        <v>0</v>
      </c>
      <c r="E492" s="50">
        <v>0</v>
      </c>
      <c r="F492" s="50" t="s">
        <v>129</v>
      </c>
      <c r="G492" s="50" t="s">
        <v>129</v>
      </c>
      <c r="H492" t="str">
        <f t="shared" si="14"/>
        <v>22030101</v>
      </c>
      <c r="I492" t="str">
        <f>VLOOKUP(H492,'Plan de cuentas'!A:J,4,FALSE)</f>
        <v>Analitica</v>
      </c>
      <c r="J492" s="53">
        <f t="shared" si="15"/>
        <v>0</v>
      </c>
    </row>
    <row r="493" spans="1:10" ht="15" customHeight="1" x14ac:dyDescent="0.2">
      <c r="A493" s="49" t="s">
        <v>1404</v>
      </c>
      <c r="B493" s="49" t="s">
        <v>1405</v>
      </c>
      <c r="C493" s="49" t="s">
        <v>129</v>
      </c>
      <c r="D493" s="49">
        <v>0</v>
      </c>
      <c r="E493" s="49">
        <v>0</v>
      </c>
      <c r="F493" s="49" t="s">
        <v>129</v>
      </c>
      <c r="G493" s="49" t="s">
        <v>129</v>
      </c>
      <c r="H493" t="str">
        <f t="shared" si="14"/>
        <v>22030102</v>
      </c>
      <c r="I493" t="str">
        <f>VLOOKUP(H493,'Plan de cuentas'!A:J,4,FALSE)</f>
        <v>Analitica</v>
      </c>
      <c r="J493" s="53">
        <f t="shared" si="15"/>
        <v>0</v>
      </c>
    </row>
    <row r="494" spans="1:10" ht="15" customHeight="1" x14ac:dyDescent="0.2">
      <c r="A494" s="50" t="s">
        <v>1406</v>
      </c>
      <c r="B494" s="50" t="s">
        <v>1407</v>
      </c>
      <c r="C494" s="50" t="s">
        <v>129</v>
      </c>
      <c r="D494" s="50">
        <v>0</v>
      </c>
      <c r="E494" s="50">
        <v>0</v>
      </c>
      <c r="F494" s="50" t="s">
        <v>129</v>
      </c>
      <c r="G494" s="50" t="s">
        <v>129</v>
      </c>
      <c r="H494" t="str">
        <f t="shared" si="14"/>
        <v>22030103</v>
      </c>
      <c r="I494" t="str">
        <f>VLOOKUP(H494,'Plan de cuentas'!A:J,4,FALSE)</f>
        <v>Analitica</v>
      </c>
      <c r="J494" s="53">
        <f t="shared" si="15"/>
        <v>0</v>
      </c>
    </row>
    <row r="495" spans="1:10" ht="15" customHeight="1" x14ac:dyDescent="0.2">
      <c r="A495" s="49" t="s">
        <v>1408</v>
      </c>
      <c r="B495" s="49" t="s">
        <v>1409</v>
      </c>
      <c r="C495" s="49" t="s">
        <v>129</v>
      </c>
      <c r="D495" s="49">
        <v>1230633.82</v>
      </c>
      <c r="E495" s="49">
        <v>2084259.9</v>
      </c>
      <c r="F495" s="49" t="s">
        <v>1399</v>
      </c>
      <c r="G495" s="49" t="s">
        <v>1399</v>
      </c>
      <c r="H495" t="str">
        <f t="shared" si="14"/>
        <v>220302</v>
      </c>
      <c r="I495" t="str">
        <f>VLOOKUP(H495,'Plan de cuentas'!A:J,4,FALSE)</f>
        <v>Sintetica</v>
      </c>
      <c r="J495" s="53">
        <f t="shared" si="15"/>
        <v>-853626.08</v>
      </c>
    </row>
    <row r="496" spans="1:10" ht="15" customHeight="1" x14ac:dyDescent="0.2">
      <c r="A496" s="50" t="s">
        <v>1410</v>
      </c>
      <c r="B496" s="50" t="s">
        <v>72</v>
      </c>
      <c r="C496" s="50" t="s">
        <v>129</v>
      </c>
      <c r="D496" s="50">
        <v>1230633.82</v>
      </c>
      <c r="E496" s="50">
        <v>2084259.9</v>
      </c>
      <c r="F496" s="50" t="s">
        <v>1399</v>
      </c>
      <c r="G496" s="50" t="s">
        <v>1399</v>
      </c>
      <c r="H496" t="str">
        <f t="shared" si="14"/>
        <v>22030201</v>
      </c>
      <c r="I496" t="str">
        <f>VLOOKUP(H496,'Plan de cuentas'!A:J,4,FALSE)</f>
        <v>Analitica</v>
      </c>
      <c r="J496" s="53">
        <f t="shared" si="15"/>
        <v>-853626.08</v>
      </c>
    </row>
    <row r="497" spans="1:10" ht="15" customHeight="1" x14ac:dyDescent="0.2">
      <c r="A497" s="49" t="s">
        <v>1411</v>
      </c>
      <c r="B497" s="49" t="s">
        <v>1412</v>
      </c>
      <c r="C497" s="49" t="s">
        <v>1413</v>
      </c>
      <c r="D497" s="49">
        <v>1685471.08</v>
      </c>
      <c r="E497" s="49">
        <v>64558390.850000001</v>
      </c>
      <c r="F497" s="49" t="s">
        <v>1414</v>
      </c>
      <c r="G497" s="49" t="s">
        <v>129</v>
      </c>
      <c r="H497" t="str">
        <f t="shared" si="14"/>
        <v>3</v>
      </c>
      <c r="I497" t="str">
        <f>VLOOKUP(H497,'Plan de cuentas'!A:J,4,FALSE)</f>
        <v>Sintetica</v>
      </c>
      <c r="J497" s="53">
        <f t="shared" si="15"/>
        <v>0</v>
      </c>
    </row>
    <row r="498" spans="1:10" ht="15" customHeight="1" x14ac:dyDescent="0.2">
      <c r="A498" s="50" t="s">
        <v>1415</v>
      </c>
      <c r="B498" s="50" t="s">
        <v>1416</v>
      </c>
      <c r="C498" s="50" t="s">
        <v>1417</v>
      </c>
      <c r="D498" s="50">
        <v>0</v>
      </c>
      <c r="E498" s="50">
        <v>19510196.969999999</v>
      </c>
      <c r="F498" s="50" t="s">
        <v>1418</v>
      </c>
      <c r="G498" s="50" t="s">
        <v>129</v>
      </c>
      <c r="H498" t="str">
        <f t="shared" si="14"/>
        <v>31</v>
      </c>
      <c r="I498" t="str">
        <f>VLOOKUP(H498,'Plan de cuentas'!A:J,4,FALSE)</f>
        <v>Sintetica</v>
      </c>
      <c r="J498" s="53">
        <f t="shared" si="15"/>
        <v>0</v>
      </c>
    </row>
    <row r="499" spans="1:10" ht="15" customHeight="1" x14ac:dyDescent="0.2">
      <c r="A499" s="49" t="s">
        <v>1419</v>
      </c>
      <c r="B499" s="49" t="s">
        <v>1420</v>
      </c>
      <c r="C499" s="49" t="s">
        <v>1417</v>
      </c>
      <c r="D499" s="49">
        <v>0</v>
      </c>
      <c r="E499" s="49">
        <v>19510196.969999999</v>
      </c>
      <c r="F499" s="49" t="s">
        <v>1418</v>
      </c>
      <c r="G499" s="49" t="s">
        <v>129</v>
      </c>
      <c r="H499" t="str">
        <f t="shared" si="14"/>
        <v>3101</v>
      </c>
      <c r="I499" t="str">
        <f>VLOOKUP(H499,'Plan de cuentas'!A:J,4,FALSE)</f>
        <v>Sintetica</v>
      </c>
      <c r="J499" s="53">
        <f t="shared" si="15"/>
        <v>0</v>
      </c>
    </row>
    <row r="500" spans="1:10" ht="15" customHeight="1" x14ac:dyDescent="0.2">
      <c r="A500" s="50" t="s">
        <v>1421</v>
      </c>
      <c r="B500" s="50" t="s">
        <v>1420</v>
      </c>
      <c r="C500" s="50" t="s">
        <v>1417</v>
      </c>
      <c r="D500" s="50">
        <v>0</v>
      </c>
      <c r="E500" s="50">
        <v>19510196.969999999</v>
      </c>
      <c r="F500" s="50" t="s">
        <v>1418</v>
      </c>
      <c r="G500" s="50" t="s">
        <v>129</v>
      </c>
      <c r="H500" t="str">
        <f t="shared" si="14"/>
        <v>310101</v>
      </c>
      <c r="I500" t="str">
        <f>VLOOKUP(H500,'Plan de cuentas'!A:J,4,FALSE)</f>
        <v>Sintetica</v>
      </c>
      <c r="J500" s="53">
        <f t="shared" si="15"/>
        <v>0</v>
      </c>
    </row>
    <row r="501" spans="1:10" ht="15" customHeight="1" x14ac:dyDescent="0.2">
      <c r="A501" s="49" t="s">
        <v>1422</v>
      </c>
      <c r="B501" s="49" t="s">
        <v>1420</v>
      </c>
      <c r="C501" s="49" t="s">
        <v>1417</v>
      </c>
      <c r="D501" s="49">
        <v>0</v>
      </c>
      <c r="E501" s="49">
        <v>19510196.969999999</v>
      </c>
      <c r="F501" s="49" t="s">
        <v>1418</v>
      </c>
      <c r="G501" s="49" t="s">
        <v>129</v>
      </c>
      <c r="H501" t="str">
        <f t="shared" si="14"/>
        <v>31010101</v>
      </c>
      <c r="I501" t="str">
        <f>VLOOKUP(H501,'Plan de cuentas'!A:J,4,FALSE)</f>
        <v>Analitica</v>
      </c>
      <c r="J501" s="53">
        <f t="shared" si="15"/>
        <v>0</v>
      </c>
    </row>
    <row r="502" spans="1:10" ht="15" customHeight="1" x14ac:dyDescent="0.2">
      <c r="A502" s="50" t="s">
        <v>1423</v>
      </c>
      <c r="B502" s="50" t="s">
        <v>1424</v>
      </c>
      <c r="C502" s="50" t="s">
        <v>129</v>
      </c>
      <c r="D502" s="50">
        <v>0</v>
      </c>
      <c r="E502" s="50">
        <v>0</v>
      </c>
      <c r="F502" s="50" t="s">
        <v>129</v>
      </c>
      <c r="G502" s="50" t="s">
        <v>129</v>
      </c>
      <c r="H502" t="str">
        <f t="shared" si="14"/>
        <v>31010102</v>
      </c>
      <c r="I502" t="str">
        <f>VLOOKUP(H502,'Plan de cuentas'!A:J,4,FALSE)</f>
        <v>Analitica</v>
      </c>
      <c r="J502" s="53">
        <f t="shared" si="15"/>
        <v>0</v>
      </c>
    </row>
    <row r="503" spans="1:10" ht="15" customHeight="1" x14ac:dyDescent="0.2">
      <c r="A503" s="49" t="s">
        <v>1425</v>
      </c>
      <c r="B503" s="49" t="s">
        <v>1426</v>
      </c>
      <c r="C503" s="49" t="s">
        <v>129</v>
      </c>
      <c r="D503" s="49">
        <v>0</v>
      </c>
      <c r="E503" s="49">
        <v>0</v>
      </c>
      <c r="F503" s="49" t="s">
        <v>129</v>
      </c>
      <c r="G503" s="49" t="s">
        <v>129</v>
      </c>
      <c r="H503" t="str">
        <f t="shared" si="14"/>
        <v>31010103</v>
      </c>
      <c r="I503" t="str">
        <f>VLOOKUP(H503,'Plan de cuentas'!A:J,4,FALSE)</f>
        <v>Analitica</v>
      </c>
      <c r="J503" s="53">
        <f t="shared" si="15"/>
        <v>0</v>
      </c>
    </row>
    <row r="504" spans="1:10" ht="15" customHeight="1" x14ac:dyDescent="0.2">
      <c r="A504" s="50" t="s">
        <v>1427</v>
      </c>
      <c r="B504" s="50" t="s">
        <v>1428</v>
      </c>
      <c r="C504" s="50" t="s">
        <v>129</v>
      </c>
      <c r="D504" s="50">
        <v>0</v>
      </c>
      <c r="E504" s="50">
        <v>0</v>
      </c>
      <c r="F504" s="50" t="s">
        <v>129</v>
      </c>
      <c r="G504" s="50" t="s">
        <v>129</v>
      </c>
      <c r="H504" t="str">
        <f t="shared" si="14"/>
        <v>31010104</v>
      </c>
      <c r="I504" t="str">
        <f>VLOOKUP(H504,'Plan de cuentas'!A:J,4,FALSE)</f>
        <v>Analitica</v>
      </c>
      <c r="J504" s="53">
        <f t="shared" si="15"/>
        <v>0</v>
      </c>
    </row>
    <row r="505" spans="1:10" ht="15" customHeight="1" x14ac:dyDescent="0.2">
      <c r="A505" s="49" t="s">
        <v>1429</v>
      </c>
      <c r="B505" s="49" t="s">
        <v>1430</v>
      </c>
      <c r="C505" s="49" t="s">
        <v>1431</v>
      </c>
      <c r="D505" s="49">
        <v>0</v>
      </c>
      <c r="E505" s="49">
        <v>26562831.27</v>
      </c>
      <c r="F505" s="49" t="s">
        <v>1432</v>
      </c>
      <c r="G505" s="49" t="s">
        <v>129</v>
      </c>
      <c r="H505" t="str">
        <f t="shared" si="14"/>
        <v>32</v>
      </c>
      <c r="I505" t="str">
        <f>VLOOKUP(H505,'Plan de cuentas'!A:J,4,FALSE)</f>
        <v>Sintetica</v>
      </c>
      <c r="J505" s="53">
        <f t="shared" si="15"/>
        <v>0</v>
      </c>
    </row>
    <row r="506" spans="1:10" ht="15" customHeight="1" x14ac:dyDescent="0.2">
      <c r="A506" s="50" t="s">
        <v>1433</v>
      </c>
      <c r="B506" s="50" t="s">
        <v>1434</v>
      </c>
      <c r="C506" s="50" t="s">
        <v>129</v>
      </c>
      <c r="D506" s="50">
        <v>0</v>
      </c>
      <c r="E506" s="50">
        <v>0</v>
      </c>
      <c r="F506" s="50" t="s">
        <v>129</v>
      </c>
      <c r="G506" s="50" t="s">
        <v>129</v>
      </c>
      <c r="H506" t="str">
        <f t="shared" si="14"/>
        <v>3201</v>
      </c>
      <c r="I506" t="str">
        <f>VLOOKUP(H506,'Plan de cuentas'!A:J,4,FALSE)</f>
        <v>Sintetica</v>
      </c>
      <c r="J506" s="53">
        <f t="shared" si="15"/>
        <v>0</v>
      </c>
    </row>
    <row r="507" spans="1:10" ht="15" customHeight="1" x14ac:dyDescent="0.2">
      <c r="A507" s="49" t="s">
        <v>1435</v>
      </c>
      <c r="B507" s="49" t="s">
        <v>1434</v>
      </c>
      <c r="C507" s="49" t="s">
        <v>129</v>
      </c>
      <c r="D507" s="49">
        <v>0</v>
      </c>
      <c r="E507" s="49">
        <v>0</v>
      </c>
      <c r="F507" s="49" t="s">
        <v>129</v>
      </c>
      <c r="G507" s="49" t="s">
        <v>129</v>
      </c>
      <c r="H507" t="str">
        <f t="shared" si="14"/>
        <v>320101</v>
      </c>
      <c r="I507" t="str">
        <f>VLOOKUP(H507,'Plan de cuentas'!A:J,4,FALSE)</f>
        <v>Sintetica</v>
      </c>
      <c r="J507" s="53">
        <f t="shared" si="15"/>
        <v>0</v>
      </c>
    </row>
    <row r="508" spans="1:10" ht="15" customHeight="1" x14ac:dyDescent="0.2">
      <c r="A508" s="50" t="s">
        <v>1436</v>
      </c>
      <c r="B508" s="50" t="s">
        <v>1434</v>
      </c>
      <c r="C508" s="50" t="s">
        <v>129</v>
      </c>
      <c r="D508" s="50">
        <v>0</v>
      </c>
      <c r="E508" s="50">
        <v>0</v>
      </c>
      <c r="F508" s="50" t="s">
        <v>129</v>
      </c>
      <c r="G508" s="50" t="s">
        <v>129</v>
      </c>
      <c r="H508" t="str">
        <f t="shared" si="14"/>
        <v>32010101</v>
      </c>
      <c r="I508" t="str">
        <f>VLOOKUP(H508,'Plan de cuentas'!A:J,4,FALSE)</f>
        <v>Analitica</v>
      </c>
      <c r="J508" s="53">
        <f t="shared" si="15"/>
        <v>0</v>
      </c>
    </row>
    <row r="509" spans="1:10" ht="15" customHeight="1" x14ac:dyDescent="0.2">
      <c r="A509" s="49" t="s">
        <v>1437</v>
      </c>
      <c r="B509" s="49" t="s">
        <v>1438</v>
      </c>
      <c r="C509" s="49" t="s">
        <v>129</v>
      </c>
      <c r="D509" s="49">
        <v>0</v>
      </c>
      <c r="E509" s="49">
        <v>0</v>
      </c>
      <c r="F509" s="49" t="s">
        <v>129</v>
      </c>
      <c r="G509" s="49" t="s">
        <v>129</v>
      </c>
      <c r="H509" t="str">
        <f t="shared" si="14"/>
        <v>3202</v>
      </c>
      <c r="I509" t="str">
        <f>VLOOKUP(H509,'Plan de cuentas'!A:J,4,FALSE)</f>
        <v>Sintetica</v>
      </c>
      <c r="J509" s="53">
        <f t="shared" si="15"/>
        <v>0</v>
      </c>
    </row>
    <row r="510" spans="1:10" ht="15" customHeight="1" x14ac:dyDescent="0.2">
      <c r="A510" s="50" t="s">
        <v>1439</v>
      </c>
      <c r="B510" s="50" t="s">
        <v>1438</v>
      </c>
      <c r="C510" s="50" t="s">
        <v>129</v>
      </c>
      <c r="D510" s="50">
        <v>0</v>
      </c>
      <c r="E510" s="50">
        <v>0</v>
      </c>
      <c r="F510" s="50" t="s">
        <v>129</v>
      </c>
      <c r="G510" s="50" t="s">
        <v>129</v>
      </c>
      <c r="H510" t="str">
        <f t="shared" si="14"/>
        <v>320201</v>
      </c>
      <c r="I510" t="str">
        <f>VLOOKUP(H510,'Plan de cuentas'!A:J,4,FALSE)</f>
        <v>Sintetica</v>
      </c>
      <c r="J510" s="53">
        <f t="shared" si="15"/>
        <v>0</v>
      </c>
    </row>
    <row r="511" spans="1:10" ht="15" customHeight="1" x14ac:dyDescent="0.2">
      <c r="A511" s="49" t="s">
        <v>1440</v>
      </c>
      <c r="B511" s="49" t="s">
        <v>1441</v>
      </c>
      <c r="C511" s="49" t="s">
        <v>129</v>
      </c>
      <c r="D511" s="49">
        <v>0</v>
      </c>
      <c r="E511" s="49">
        <v>0</v>
      </c>
      <c r="F511" s="49" t="s">
        <v>129</v>
      </c>
      <c r="G511" s="49" t="s">
        <v>129</v>
      </c>
      <c r="H511" t="str">
        <f t="shared" si="14"/>
        <v>32020101</v>
      </c>
      <c r="I511" t="str">
        <f>VLOOKUP(H511,'Plan de cuentas'!A:J,4,FALSE)</f>
        <v>Analitica</v>
      </c>
      <c r="J511" s="53">
        <f t="shared" si="15"/>
        <v>0</v>
      </c>
    </row>
    <row r="512" spans="1:10" ht="15" customHeight="1" x14ac:dyDescent="0.2">
      <c r="A512" s="50" t="s">
        <v>1442</v>
      </c>
      <c r="B512" s="50" t="s">
        <v>1443</v>
      </c>
      <c r="C512" s="50" t="s">
        <v>1431</v>
      </c>
      <c r="D512" s="50">
        <v>0</v>
      </c>
      <c r="E512" s="50">
        <v>26562831.27</v>
      </c>
      <c r="F512" s="50" t="s">
        <v>1432</v>
      </c>
      <c r="G512" s="50" t="s">
        <v>129</v>
      </c>
      <c r="H512" t="str">
        <f t="shared" si="14"/>
        <v>3203</v>
      </c>
      <c r="I512" t="str">
        <f>VLOOKUP(H512,'Plan de cuentas'!A:J,4,FALSE)</f>
        <v>Sintetica</v>
      </c>
      <c r="J512" s="53">
        <f t="shared" si="15"/>
        <v>0</v>
      </c>
    </row>
    <row r="513" spans="1:10" ht="15" customHeight="1" x14ac:dyDescent="0.2">
      <c r="A513" s="49" t="s">
        <v>1444</v>
      </c>
      <c r="B513" s="49" t="s">
        <v>1443</v>
      </c>
      <c r="C513" s="49" t="s">
        <v>1431</v>
      </c>
      <c r="D513" s="49">
        <v>0</v>
      </c>
      <c r="E513" s="49">
        <v>26562831.27</v>
      </c>
      <c r="F513" s="49" t="s">
        <v>1432</v>
      </c>
      <c r="G513" s="49" t="s">
        <v>129</v>
      </c>
      <c r="H513" t="str">
        <f t="shared" si="14"/>
        <v>320301</v>
      </c>
      <c r="I513" t="str">
        <f>VLOOKUP(H513,'Plan de cuentas'!A:J,4,FALSE)</f>
        <v>Sintetica</v>
      </c>
      <c r="J513" s="53">
        <f t="shared" si="15"/>
        <v>0</v>
      </c>
    </row>
    <row r="514" spans="1:10" ht="15" customHeight="1" x14ac:dyDescent="0.2">
      <c r="A514" s="50" t="s">
        <v>1445</v>
      </c>
      <c r="B514" s="50" t="s">
        <v>1446</v>
      </c>
      <c r="C514" s="50" t="s">
        <v>129</v>
      </c>
      <c r="D514" s="50">
        <v>0</v>
      </c>
      <c r="E514" s="50">
        <v>0</v>
      </c>
      <c r="F514" s="50" t="s">
        <v>129</v>
      </c>
      <c r="G514" s="50" t="s">
        <v>129</v>
      </c>
      <c r="H514" t="str">
        <f t="shared" si="14"/>
        <v>32030101</v>
      </c>
      <c r="I514" t="str">
        <f>VLOOKUP(H514,'Plan de cuentas'!A:J,4,FALSE)</f>
        <v>Analitica</v>
      </c>
      <c r="J514" s="53">
        <f t="shared" si="15"/>
        <v>0</v>
      </c>
    </row>
    <row r="515" spans="1:10" ht="15" customHeight="1" x14ac:dyDescent="0.2">
      <c r="A515" s="49" t="s">
        <v>1447</v>
      </c>
      <c r="B515" s="49" t="s">
        <v>1448</v>
      </c>
      <c r="C515" s="49" t="s">
        <v>129</v>
      </c>
      <c r="D515" s="49">
        <v>0</v>
      </c>
      <c r="E515" s="49">
        <v>0</v>
      </c>
      <c r="F515" s="49" t="s">
        <v>129</v>
      </c>
      <c r="G515" s="49" t="s">
        <v>129</v>
      </c>
      <c r="H515" t="str">
        <f t="shared" si="14"/>
        <v>32030102</v>
      </c>
      <c r="I515" t="str">
        <f>VLOOKUP(H515,'Plan de cuentas'!A:J,4,FALSE)</f>
        <v>Analitica</v>
      </c>
      <c r="J515" s="53">
        <f t="shared" si="15"/>
        <v>0</v>
      </c>
    </row>
    <row r="516" spans="1:10" ht="15" customHeight="1" x14ac:dyDescent="0.2">
      <c r="A516" s="50" t="s">
        <v>1449</v>
      </c>
      <c r="B516" s="50" t="s">
        <v>1450</v>
      </c>
      <c r="C516" s="50" t="s">
        <v>1431</v>
      </c>
      <c r="D516" s="50">
        <v>0</v>
      </c>
      <c r="E516" s="50">
        <v>26562831.27</v>
      </c>
      <c r="F516" s="50" t="s">
        <v>1432</v>
      </c>
      <c r="G516" s="50" t="s">
        <v>129</v>
      </c>
      <c r="H516" t="str">
        <f t="shared" ref="H516:H579" si="16">SUBSTITUTE(A516,".","")</f>
        <v>32030103</v>
      </c>
      <c r="I516" t="str">
        <f>VLOOKUP(H516,'Plan de cuentas'!A:J,4,FALSE)</f>
        <v>Analitica</v>
      </c>
      <c r="J516" s="53">
        <f t="shared" ref="J516:J579" si="17">IF(RIGHT(G516,1)="D",+VALUE(SUBSTITUTE(G516,"D"," ")),IF(RIGHT(G516,1)="C",-VALUE(SUBSTITUTE(G516,"C"," ")),0))</f>
        <v>0</v>
      </c>
    </row>
    <row r="517" spans="1:10" ht="15" customHeight="1" x14ac:dyDescent="0.2">
      <c r="A517" s="49" t="s">
        <v>1451</v>
      </c>
      <c r="B517" s="49" t="s">
        <v>1452</v>
      </c>
      <c r="C517" s="49" t="s">
        <v>1453</v>
      </c>
      <c r="D517" s="49">
        <v>1685471.08</v>
      </c>
      <c r="E517" s="49">
        <v>18485362.609999999</v>
      </c>
      <c r="F517" s="49" t="s">
        <v>1454</v>
      </c>
      <c r="G517" s="49" t="s">
        <v>129</v>
      </c>
      <c r="H517" t="str">
        <f t="shared" si="16"/>
        <v>33</v>
      </c>
      <c r="I517" t="str">
        <f>VLOOKUP(H517,'Plan de cuentas'!A:J,4,FALSE)</f>
        <v>Sintetica</v>
      </c>
      <c r="J517" s="53">
        <f t="shared" si="17"/>
        <v>0</v>
      </c>
    </row>
    <row r="518" spans="1:10" ht="15" customHeight="1" x14ac:dyDescent="0.2">
      <c r="A518" s="50" t="s">
        <v>1455</v>
      </c>
      <c r="B518" s="50" t="s">
        <v>1456</v>
      </c>
      <c r="C518" s="50" t="s">
        <v>1457</v>
      </c>
      <c r="D518" s="50">
        <v>1685471.08</v>
      </c>
      <c r="E518" s="50">
        <v>2248188.71</v>
      </c>
      <c r="F518" s="50" t="s">
        <v>1458</v>
      </c>
      <c r="G518" s="50" t="s">
        <v>129</v>
      </c>
      <c r="H518" t="str">
        <f t="shared" si="16"/>
        <v>3301</v>
      </c>
      <c r="I518" t="str">
        <f>VLOOKUP(H518,'Plan de cuentas'!A:J,4,FALSE)</f>
        <v>Sintetica</v>
      </c>
      <c r="J518" s="53">
        <f t="shared" si="17"/>
        <v>0</v>
      </c>
    </row>
    <row r="519" spans="1:10" ht="15" customHeight="1" x14ac:dyDescent="0.2">
      <c r="A519" s="49" t="s">
        <v>1459</v>
      </c>
      <c r="B519" s="49" t="s">
        <v>1456</v>
      </c>
      <c r="C519" s="49" t="s">
        <v>1457</v>
      </c>
      <c r="D519" s="49">
        <v>1685471.08</v>
      </c>
      <c r="E519" s="49">
        <v>2248188.71</v>
      </c>
      <c r="F519" s="49" t="s">
        <v>1458</v>
      </c>
      <c r="G519" s="49" t="s">
        <v>129</v>
      </c>
      <c r="H519" t="str">
        <f t="shared" si="16"/>
        <v>330101</v>
      </c>
      <c r="I519" t="str">
        <f>VLOOKUP(H519,'Plan de cuentas'!A:J,4,FALSE)</f>
        <v>Sintetica</v>
      </c>
      <c r="J519" s="53">
        <f t="shared" si="17"/>
        <v>0</v>
      </c>
    </row>
    <row r="520" spans="1:10" ht="15" customHeight="1" x14ac:dyDescent="0.2">
      <c r="A520" s="50" t="s">
        <v>1460</v>
      </c>
      <c r="B520" s="50" t="s">
        <v>1461</v>
      </c>
      <c r="C520" s="50" t="s">
        <v>129</v>
      </c>
      <c r="D520" s="50">
        <v>0</v>
      </c>
      <c r="E520" s="50">
        <v>0</v>
      </c>
      <c r="F520" s="50" t="s">
        <v>129</v>
      </c>
      <c r="G520" s="50" t="s">
        <v>129</v>
      </c>
      <c r="H520" t="str">
        <f t="shared" si="16"/>
        <v>33010101</v>
      </c>
      <c r="I520" t="str">
        <f>VLOOKUP(H520,'Plan de cuentas'!A:J,4,FALSE)</f>
        <v>Analitica</v>
      </c>
      <c r="J520" s="53">
        <f t="shared" si="17"/>
        <v>0</v>
      </c>
    </row>
    <row r="521" spans="1:10" ht="15" customHeight="1" x14ac:dyDescent="0.2">
      <c r="A521" s="49" t="s">
        <v>1462</v>
      </c>
      <c r="B521" s="49" t="s">
        <v>1463</v>
      </c>
      <c r="C521" s="49" t="s">
        <v>129</v>
      </c>
      <c r="D521" s="49">
        <v>0</v>
      </c>
      <c r="E521" s="49">
        <v>0</v>
      </c>
      <c r="F521" s="49" t="s">
        <v>129</v>
      </c>
      <c r="G521" s="49" t="s">
        <v>129</v>
      </c>
      <c r="H521" t="str">
        <f t="shared" si="16"/>
        <v>33010102</v>
      </c>
      <c r="I521" t="str">
        <f>VLOOKUP(H521,'Plan de cuentas'!A:J,4,FALSE)</f>
        <v>Analitica</v>
      </c>
      <c r="J521" s="53">
        <f t="shared" si="17"/>
        <v>0</v>
      </c>
    </row>
    <row r="522" spans="1:10" ht="15" customHeight="1" x14ac:dyDescent="0.2">
      <c r="A522" s="50" t="s">
        <v>1464</v>
      </c>
      <c r="B522" s="50" t="s">
        <v>1465</v>
      </c>
      <c r="C522" s="50" t="s">
        <v>129</v>
      </c>
      <c r="D522" s="50">
        <v>0</v>
      </c>
      <c r="E522" s="50">
        <v>0</v>
      </c>
      <c r="F522" s="50" t="s">
        <v>129</v>
      </c>
      <c r="G522" s="50" t="s">
        <v>129</v>
      </c>
      <c r="H522" t="str">
        <f t="shared" si="16"/>
        <v>33010103</v>
      </c>
      <c r="I522" t="str">
        <f>VLOOKUP(H522,'Plan de cuentas'!A:J,4,FALSE)</f>
        <v>Analitica</v>
      </c>
      <c r="J522" s="53">
        <f t="shared" si="17"/>
        <v>0</v>
      </c>
    </row>
    <row r="523" spans="1:10" ht="15" customHeight="1" x14ac:dyDescent="0.2">
      <c r="A523" s="49" t="s">
        <v>1466</v>
      </c>
      <c r="B523" s="49" t="s">
        <v>1467</v>
      </c>
      <c r="C523" s="49" t="s">
        <v>129</v>
      </c>
      <c r="D523" s="49">
        <v>0</v>
      </c>
      <c r="E523" s="49">
        <v>0</v>
      </c>
      <c r="F523" s="49" t="s">
        <v>129</v>
      </c>
      <c r="G523" s="49" t="s">
        <v>129</v>
      </c>
      <c r="H523" t="str">
        <f t="shared" si="16"/>
        <v>33010104</v>
      </c>
      <c r="I523" t="str">
        <f>VLOOKUP(H523,'Plan de cuentas'!A:J,4,FALSE)</f>
        <v>Analitica</v>
      </c>
      <c r="J523" s="53">
        <f t="shared" si="17"/>
        <v>0</v>
      </c>
    </row>
    <row r="524" spans="1:10" ht="15" customHeight="1" x14ac:dyDescent="0.2">
      <c r="A524" s="50" t="s">
        <v>1468</v>
      </c>
      <c r="B524" s="50" t="s">
        <v>1469</v>
      </c>
      <c r="C524" s="50" t="s">
        <v>129</v>
      </c>
      <c r="D524" s="50">
        <v>0</v>
      </c>
      <c r="E524" s="50">
        <v>0</v>
      </c>
      <c r="F524" s="50" t="s">
        <v>129</v>
      </c>
      <c r="G524" s="50" t="s">
        <v>129</v>
      </c>
      <c r="H524" t="str">
        <f t="shared" si="16"/>
        <v>33010105</v>
      </c>
      <c r="I524" t="str">
        <f>VLOOKUP(H524,'Plan de cuentas'!A:J,4,FALSE)</f>
        <v>Analitica</v>
      </c>
      <c r="J524" s="53">
        <f t="shared" si="17"/>
        <v>0</v>
      </c>
    </row>
    <row r="525" spans="1:10" ht="15" customHeight="1" x14ac:dyDescent="0.2">
      <c r="A525" s="49" t="s">
        <v>1470</v>
      </c>
      <c r="B525" s="49" t="s">
        <v>1471</v>
      </c>
      <c r="C525" s="49" t="s">
        <v>129</v>
      </c>
      <c r="D525" s="49">
        <v>0</v>
      </c>
      <c r="E525" s="49">
        <v>0</v>
      </c>
      <c r="F525" s="49" t="s">
        <v>129</v>
      </c>
      <c r="G525" s="49" t="s">
        <v>129</v>
      </c>
      <c r="H525" t="str">
        <f t="shared" si="16"/>
        <v>33010106</v>
      </c>
      <c r="I525" t="str">
        <f>VLOOKUP(H525,'Plan de cuentas'!A:J,4,FALSE)</f>
        <v>Analitica</v>
      </c>
      <c r="J525" s="53">
        <f t="shared" si="17"/>
        <v>0</v>
      </c>
    </row>
    <row r="526" spans="1:10" ht="15" customHeight="1" x14ac:dyDescent="0.2">
      <c r="A526" s="50" t="s">
        <v>1472</v>
      </c>
      <c r="B526" s="50" t="s">
        <v>1473</v>
      </c>
      <c r="C526" s="50" t="s">
        <v>1474</v>
      </c>
      <c r="D526" s="50">
        <v>0</v>
      </c>
      <c r="E526" s="50">
        <v>1238281.92</v>
      </c>
      <c r="F526" s="50" t="s">
        <v>1475</v>
      </c>
      <c r="G526" s="50" t="s">
        <v>129</v>
      </c>
      <c r="H526" t="str">
        <f t="shared" si="16"/>
        <v>33010107</v>
      </c>
      <c r="I526" t="str">
        <f>VLOOKUP(H526,'Plan de cuentas'!A:J,4,FALSE)</f>
        <v>Analitica</v>
      </c>
      <c r="J526" s="53">
        <f t="shared" si="17"/>
        <v>0</v>
      </c>
    </row>
    <row r="527" spans="1:10" ht="15" customHeight="1" x14ac:dyDescent="0.2">
      <c r="A527" s="49" t="s">
        <v>1476</v>
      </c>
      <c r="B527" s="49" t="s">
        <v>1477</v>
      </c>
      <c r="C527" s="49" t="s">
        <v>1478</v>
      </c>
      <c r="D527" s="49">
        <v>1685471</v>
      </c>
      <c r="E527" s="49">
        <v>0</v>
      </c>
      <c r="F527" s="49" t="s">
        <v>1479</v>
      </c>
      <c r="G527" s="49" t="s">
        <v>129</v>
      </c>
      <c r="H527" t="str">
        <f t="shared" si="16"/>
        <v>33010108</v>
      </c>
      <c r="I527" t="str">
        <f>VLOOKUP(H527,'Plan de cuentas'!A:J,4,FALSE)</f>
        <v>Analitica</v>
      </c>
      <c r="J527" s="53">
        <f t="shared" si="17"/>
        <v>0</v>
      </c>
    </row>
    <row r="528" spans="1:10" ht="15" customHeight="1" x14ac:dyDescent="0.2">
      <c r="A528" s="50" t="s">
        <v>1480</v>
      </c>
      <c r="B528" s="50" t="s">
        <v>1481</v>
      </c>
      <c r="C528" s="50" t="s">
        <v>1482</v>
      </c>
      <c r="D528" s="50">
        <v>0</v>
      </c>
      <c r="E528" s="50">
        <v>1009906.79</v>
      </c>
      <c r="F528" s="50" t="s">
        <v>1483</v>
      </c>
      <c r="G528" s="50" t="s">
        <v>129</v>
      </c>
      <c r="H528" t="str">
        <f t="shared" si="16"/>
        <v>33010109</v>
      </c>
      <c r="I528" t="str">
        <f>VLOOKUP(H528,'Plan de cuentas'!A:J,4,FALSE)</f>
        <v>Analitica</v>
      </c>
      <c r="J528" s="53">
        <f t="shared" si="17"/>
        <v>0</v>
      </c>
    </row>
    <row r="529" spans="1:10" ht="15" customHeight="1" x14ac:dyDescent="0.2">
      <c r="A529" s="49" t="s">
        <v>1484</v>
      </c>
      <c r="B529" s="49" t="s">
        <v>1485</v>
      </c>
      <c r="C529" s="49" t="s">
        <v>1486</v>
      </c>
      <c r="D529" s="49">
        <v>0.08</v>
      </c>
      <c r="E529" s="49">
        <v>0</v>
      </c>
      <c r="F529" s="49" t="s">
        <v>1487</v>
      </c>
      <c r="G529" s="49" t="s">
        <v>129</v>
      </c>
      <c r="H529" t="str">
        <f t="shared" si="16"/>
        <v>33010110</v>
      </c>
      <c r="I529" t="str">
        <f>VLOOKUP(H529,'Plan de cuentas'!A:J,4,FALSE)</f>
        <v>Analitica</v>
      </c>
      <c r="J529" s="53">
        <f t="shared" si="17"/>
        <v>0</v>
      </c>
    </row>
    <row r="530" spans="1:10" ht="15" customHeight="1" x14ac:dyDescent="0.2">
      <c r="A530" s="50" t="s">
        <v>1488</v>
      </c>
      <c r="B530" s="50" t="s">
        <v>1489</v>
      </c>
      <c r="C530" s="50" t="s">
        <v>129</v>
      </c>
      <c r="D530" s="50">
        <v>0</v>
      </c>
      <c r="E530" s="50">
        <v>0</v>
      </c>
      <c r="F530" s="50" t="s">
        <v>129</v>
      </c>
      <c r="G530" s="50" t="s">
        <v>129</v>
      </c>
      <c r="H530" t="str">
        <f t="shared" si="16"/>
        <v>3302</v>
      </c>
      <c r="I530" t="str">
        <f>VLOOKUP(H530,'Plan de cuentas'!A:J,4,FALSE)</f>
        <v>Sintetica</v>
      </c>
      <c r="J530" s="53">
        <f t="shared" si="17"/>
        <v>0</v>
      </c>
    </row>
    <row r="531" spans="1:10" ht="15" customHeight="1" x14ac:dyDescent="0.2">
      <c r="A531" s="49" t="s">
        <v>1490</v>
      </c>
      <c r="B531" s="49" t="s">
        <v>1489</v>
      </c>
      <c r="C531" s="49" t="s">
        <v>129</v>
      </c>
      <c r="D531" s="49">
        <v>0</v>
      </c>
      <c r="E531" s="49">
        <v>0</v>
      </c>
      <c r="F531" s="49" t="s">
        <v>129</v>
      </c>
      <c r="G531" s="49" t="s">
        <v>129</v>
      </c>
      <c r="H531" t="str">
        <f t="shared" si="16"/>
        <v>330201</v>
      </c>
      <c r="I531" t="str">
        <f>VLOOKUP(H531,'Plan de cuentas'!A:J,4,FALSE)</f>
        <v>Sintetica</v>
      </c>
      <c r="J531" s="53">
        <f t="shared" si="17"/>
        <v>0</v>
      </c>
    </row>
    <row r="532" spans="1:10" ht="15" customHeight="1" x14ac:dyDescent="0.2">
      <c r="A532" s="50" t="s">
        <v>1491</v>
      </c>
      <c r="B532" s="50" t="s">
        <v>1489</v>
      </c>
      <c r="C532" s="50" t="s">
        <v>129</v>
      </c>
      <c r="D532" s="50">
        <v>0</v>
      </c>
      <c r="E532" s="50">
        <v>0</v>
      </c>
      <c r="F532" s="50" t="s">
        <v>129</v>
      </c>
      <c r="G532" s="50" t="s">
        <v>129</v>
      </c>
      <c r="H532" t="str">
        <f t="shared" si="16"/>
        <v>33020101</v>
      </c>
      <c r="I532" t="str">
        <f>VLOOKUP(H532,'Plan de cuentas'!A:J,4,FALSE)</f>
        <v>Analitica</v>
      </c>
      <c r="J532" s="53">
        <f t="shared" si="17"/>
        <v>0</v>
      </c>
    </row>
    <row r="533" spans="1:10" ht="15" customHeight="1" x14ac:dyDescent="0.2">
      <c r="A533" s="49" t="s">
        <v>1492</v>
      </c>
      <c r="B533" s="49" t="s">
        <v>1493</v>
      </c>
      <c r="C533" s="49" t="s">
        <v>1494</v>
      </c>
      <c r="D533" s="49">
        <v>0</v>
      </c>
      <c r="E533" s="49">
        <v>16237173.9</v>
      </c>
      <c r="F533" s="49" t="s">
        <v>1495</v>
      </c>
      <c r="G533" s="49" t="s">
        <v>129</v>
      </c>
      <c r="H533" t="str">
        <f t="shared" si="16"/>
        <v>3303</v>
      </c>
      <c r="I533" t="str">
        <f>VLOOKUP(H533,'Plan de cuentas'!A:J,4,FALSE)</f>
        <v>Sintetica</v>
      </c>
      <c r="J533" s="53">
        <f t="shared" si="17"/>
        <v>0</v>
      </c>
    </row>
    <row r="534" spans="1:10" ht="15" customHeight="1" x14ac:dyDescent="0.2">
      <c r="A534" s="50" t="s">
        <v>1496</v>
      </c>
      <c r="B534" s="50" t="s">
        <v>1493</v>
      </c>
      <c r="C534" s="50" t="s">
        <v>1494</v>
      </c>
      <c r="D534" s="50">
        <v>0</v>
      </c>
      <c r="E534" s="50">
        <v>16237173.9</v>
      </c>
      <c r="F534" s="50" t="s">
        <v>1495</v>
      </c>
      <c r="G534" s="50" t="s">
        <v>129</v>
      </c>
      <c r="H534" t="str">
        <f t="shared" si="16"/>
        <v>330301</v>
      </c>
      <c r="I534" t="str">
        <f>VLOOKUP(H534,'Plan de cuentas'!A:J,4,FALSE)</f>
        <v>Sintetica</v>
      </c>
      <c r="J534" s="53">
        <f t="shared" si="17"/>
        <v>0</v>
      </c>
    </row>
    <row r="535" spans="1:10" ht="15" customHeight="1" x14ac:dyDescent="0.2">
      <c r="A535" s="49" t="s">
        <v>1497</v>
      </c>
      <c r="B535" s="49" t="s">
        <v>1498</v>
      </c>
      <c r="C535" s="49" t="s">
        <v>1494</v>
      </c>
      <c r="D535" s="49">
        <v>0</v>
      </c>
      <c r="E535" s="49">
        <v>16237173.9</v>
      </c>
      <c r="F535" s="49" t="s">
        <v>1495</v>
      </c>
      <c r="G535" s="49" t="s">
        <v>129</v>
      </c>
      <c r="H535" t="str">
        <f t="shared" si="16"/>
        <v>33030101</v>
      </c>
      <c r="I535" t="str">
        <f>VLOOKUP(H535,'Plan de cuentas'!A:J,4,FALSE)</f>
        <v>Analitica</v>
      </c>
      <c r="J535" s="53">
        <f t="shared" si="17"/>
        <v>0</v>
      </c>
    </row>
    <row r="536" spans="1:10" ht="15" customHeight="1" x14ac:dyDescent="0.2">
      <c r="A536" s="50" t="s">
        <v>1499</v>
      </c>
      <c r="B536" s="50" t="s">
        <v>1500</v>
      </c>
      <c r="C536" s="50" t="s">
        <v>129</v>
      </c>
      <c r="D536" s="50">
        <v>0</v>
      </c>
      <c r="E536" s="50">
        <v>0</v>
      </c>
      <c r="F536" s="50" t="s">
        <v>129</v>
      </c>
      <c r="G536" s="50" t="s">
        <v>129</v>
      </c>
      <c r="H536" t="str">
        <f t="shared" si="16"/>
        <v>33030102</v>
      </c>
      <c r="I536" t="str">
        <f>VLOOKUP(H536,'Plan de cuentas'!A:J,4,FALSE)</f>
        <v>Analitica</v>
      </c>
      <c r="J536" s="53">
        <f t="shared" si="17"/>
        <v>0</v>
      </c>
    </row>
    <row r="537" spans="1:10" ht="15" customHeight="1" x14ac:dyDescent="0.2">
      <c r="A537" s="49" t="s">
        <v>1501</v>
      </c>
      <c r="B537" s="49" t="s">
        <v>1502</v>
      </c>
      <c r="C537" s="49" t="s">
        <v>1503</v>
      </c>
      <c r="D537" s="49">
        <v>203134541.56</v>
      </c>
      <c r="E537" s="49">
        <v>255790207.34</v>
      </c>
      <c r="F537" s="49" t="s">
        <v>1504</v>
      </c>
      <c r="G537" s="49" t="s">
        <v>129</v>
      </c>
      <c r="H537" t="str">
        <f t="shared" si="16"/>
        <v>4</v>
      </c>
      <c r="I537" t="str">
        <f>VLOOKUP(H537,'Plan de cuentas'!A:J,4,FALSE)</f>
        <v>Sintetica</v>
      </c>
      <c r="J537" s="53">
        <f t="shared" si="17"/>
        <v>0</v>
      </c>
    </row>
    <row r="538" spans="1:10" ht="15" customHeight="1" x14ac:dyDescent="0.2">
      <c r="A538" s="50" t="s">
        <v>1505</v>
      </c>
      <c r="B538" s="50" t="s">
        <v>1506</v>
      </c>
      <c r="C538" s="50" t="s">
        <v>1507</v>
      </c>
      <c r="D538" s="50">
        <v>328061.01</v>
      </c>
      <c r="E538" s="50">
        <v>37577942.630000003</v>
      </c>
      <c r="F538" s="50" t="s">
        <v>1508</v>
      </c>
      <c r="G538" s="50" t="s">
        <v>129</v>
      </c>
      <c r="H538" t="str">
        <f t="shared" si="16"/>
        <v>41</v>
      </c>
      <c r="I538" t="str">
        <f>VLOOKUP(H538,'Plan de cuentas'!A:J,4,FALSE)</f>
        <v>Sintetica</v>
      </c>
      <c r="J538" s="53">
        <f t="shared" si="17"/>
        <v>0</v>
      </c>
    </row>
    <row r="539" spans="1:10" ht="15" customHeight="1" x14ac:dyDescent="0.2">
      <c r="A539" s="49" t="s">
        <v>1509</v>
      </c>
      <c r="B539" s="49" t="s">
        <v>1510</v>
      </c>
      <c r="C539" s="49" t="s">
        <v>1511</v>
      </c>
      <c r="D539" s="49">
        <v>328061.01</v>
      </c>
      <c r="E539" s="49">
        <v>30391222.510000002</v>
      </c>
      <c r="F539" s="49" t="s">
        <v>1512</v>
      </c>
      <c r="G539" s="49" t="s">
        <v>129</v>
      </c>
      <c r="H539" t="str">
        <f t="shared" si="16"/>
        <v>4101</v>
      </c>
      <c r="I539" t="str">
        <f>VLOOKUP(H539,'Plan de cuentas'!A:J,4,FALSE)</f>
        <v>Sintetica</v>
      </c>
      <c r="J539" s="53">
        <f t="shared" si="17"/>
        <v>0</v>
      </c>
    </row>
    <row r="540" spans="1:10" ht="15" customHeight="1" x14ac:dyDescent="0.2">
      <c r="A540" s="50" t="s">
        <v>1513</v>
      </c>
      <c r="B540" s="50" t="s">
        <v>1514</v>
      </c>
      <c r="C540" s="50" t="s">
        <v>1515</v>
      </c>
      <c r="D540" s="50">
        <v>87856.79</v>
      </c>
      <c r="E540" s="50">
        <v>26313163.960000001</v>
      </c>
      <c r="F540" s="50" t="s">
        <v>1516</v>
      </c>
      <c r="G540" s="50" t="s">
        <v>129</v>
      </c>
      <c r="H540" t="str">
        <f t="shared" si="16"/>
        <v>410101</v>
      </c>
      <c r="I540" t="str">
        <f>VLOOKUP(H540,'Plan de cuentas'!A:J,4,FALSE)</f>
        <v>Sintetica</v>
      </c>
      <c r="J540" s="53">
        <f t="shared" si="17"/>
        <v>0</v>
      </c>
    </row>
    <row r="541" spans="1:10" ht="15" customHeight="1" x14ac:dyDescent="0.2">
      <c r="A541" s="49" t="s">
        <v>1517</v>
      </c>
      <c r="B541" s="49" t="s">
        <v>1518</v>
      </c>
      <c r="C541" s="49" t="s">
        <v>1519</v>
      </c>
      <c r="D541" s="49">
        <v>0</v>
      </c>
      <c r="E541" s="49">
        <v>2714880.54</v>
      </c>
      <c r="F541" s="49" t="s">
        <v>1520</v>
      </c>
      <c r="G541" s="49" t="s">
        <v>129</v>
      </c>
      <c r="H541" t="str">
        <f t="shared" si="16"/>
        <v>41010101</v>
      </c>
      <c r="I541" t="str">
        <f>VLOOKUP(H541,'Plan de cuentas'!A:J,4,FALSE)</f>
        <v>Analitica</v>
      </c>
      <c r="J541" s="53">
        <f t="shared" si="17"/>
        <v>0</v>
      </c>
    </row>
    <row r="542" spans="1:10" ht="15" customHeight="1" x14ac:dyDescent="0.2">
      <c r="A542" s="50" t="s">
        <v>1521</v>
      </c>
      <c r="B542" s="50" t="s">
        <v>1522</v>
      </c>
      <c r="C542" s="50" t="s">
        <v>1523</v>
      </c>
      <c r="D542" s="50">
        <v>0</v>
      </c>
      <c r="E542" s="50">
        <v>4187911.93</v>
      </c>
      <c r="F542" s="50" t="s">
        <v>1524</v>
      </c>
      <c r="G542" s="50" t="s">
        <v>129</v>
      </c>
      <c r="H542" t="str">
        <f t="shared" si="16"/>
        <v>41010102</v>
      </c>
      <c r="I542" t="str">
        <f>VLOOKUP(H542,'Plan de cuentas'!A:J,4,FALSE)</f>
        <v>Analitica</v>
      </c>
      <c r="J542" s="53">
        <f t="shared" si="17"/>
        <v>0</v>
      </c>
    </row>
    <row r="543" spans="1:10" ht="15" customHeight="1" x14ac:dyDescent="0.2">
      <c r="A543" s="49" t="s">
        <v>1525</v>
      </c>
      <c r="B543" s="49" t="s">
        <v>1526</v>
      </c>
      <c r="C543" s="49" t="s">
        <v>1527</v>
      </c>
      <c r="D543" s="49">
        <v>0</v>
      </c>
      <c r="E543" s="49">
        <v>682679.09</v>
      </c>
      <c r="F543" s="49" t="s">
        <v>1528</v>
      </c>
      <c r="G543" s="49" t="s">
        <v>129</v>
      </c>
      <c r="H543" t="str">
        <f t="shared" si="16"/>
        <v>41010103</v>
      </c>
      <c r="I543" t="str">
        <f>VLOOKUP(H543,'Plan de cuentas'!A:J,4,FALSE)</f>
        <v>Analitica</v>
      </c>
      <c r="J543" s="53">
        <f t="shared" si="17"/>
        <v>0</v>
      </c>
    </row>
    <row r="544" spans="1:10" ht="15" customHeight="1" x14ac:dyDescent="0.2">
      <c r="A544" s="50" t="s">
        <v>1529</v>
      </c>
      <c r="B544" s="50" t="s">
        <v>1530</v>
      </c>
      <c r="C544" s="50" t="s">
        <v>129</v>
      </c>
      <c r="D544" s="50">
        <v>0</v>
      </c>
      <c r="E544" s="50">
        <v>0</v>
      </c>
      <c r="F544" s="50" t="s">
        <v>129</v>
      </c>
      <c r="G544" s="50" t="s">
        <v>129</v>
      </c>
      <c r="H544" t="str">
        <f t="shared" si="16"/>
        <v>41010104</v>
      </c>
      <c r="I544" t="str">
        <f>VLOOKUP(H544,'Plan de cuentas'!A:J,4,FALSE)</f>
        <v>Analitica</v>
      </c>
      <c r="J544" s="53">
        <f t="shared" si="17"/>
        <v>0</v>
      </c>
    </row>
    <row r="545" spans="1:10" ht="15" customHeight="1" x14ac:dyDescent="0.2">
      <c r="A545" s="49" t="s">
        <v>1531</v>
      </c>
      <c r="B545" s="49" t="s">
        <v>1532</v>
      </c>
      <c r="C545" s="49" t="s">
        <v>1533</v>
      </c>
      <c r="D545" s="49">
        <v>0</v>
      </c>
      <c r="E545" s="49">
        <v>10470289</v>
      </c>
      <c r="F545" s="49" t="s">
        <v>1534</v>
      </c>
      <c r="G545" s="49" t="s">
        <v>129</v>
      </c>
      <c r="H545" t="str">
        <f t="shared" si="16"/>
        <v>41010105</v>
      </c>
      <c r="I545" t="str">
        <f>VLOOKUP(H545,'Plan de cuentas'!A:J,4,FALSE)</f>
        <v>Analitica</v>
      </c>
      <c r="J545" s="53">
        <f t="shared" si="17"/>
        <v>0</v>
      </c>
    </row>
    <row r="546" spans="1:10" ht="15" customHeight="1" x14ac:dyDescent="0.2">
      <c r="A546" s="50" t="s">
        <v>1535</v>
      </c>
      <c r="B546" s="50" t="s">
        <v>1536</v>
      </c>
      <c r="C546" s="50" t="s">
        <v>1537</v>
      </c>
      <c r="D546" s="50">
        <v>54670</v>
      </c>
      <c r="E546" s="50">
        <v>0</v>
      </c>
      <c r="F546" s="50" t="s">
        <v>1538</v>
      </c>
      <c r="G546" s="50" t="s">
        <v>129</v>
      </c>
      <c r="H546" t="str">
        <f t="shared" si="16"/>
        <v>41010106</v>
      </c>
      <c r="I546" t="str">
        <f>VLOOKUP(H546,'Plan de cuentas'!A:J,4,FALSE)</f>
        <v>Analitica</v>
      </c>
      <c r="J546" s="53">
        <f t="shared" si="17"/>
        <v>0</v>
      </c>
    </row>
    <row r="547" spans="1:10" ht="15" customHeight="1" x14ac:dyDescent="0.2">
      <c r="A547" s="49" t="s">
        <v>1539</v>
      </c>
      <c r="B547" s="49" t="s">
        <v>1540</v>
      </c>
      <c r="C547" s="49" t="s">
        <v>1541</v>
      </c>
      <c r="D547" s="49">
        <v>33186.79</v>
      </c>
      <c r="E547" s="49">
        <v>668694.35</v>
      </c>
      <c r="F547" s="49" t="s">
        <v>1542</v>
      </c>
      <c r="G547" s="49" t="s">
        <v>129</v>
      </c>
      <c r="H547" t="str">
        <f t="shared" si="16"/>
        <v>41010107</v>
      </c>
      <c r="I547" t="str">
        <f>VLOOKUP(H547,'Plan de cuentas'!A:J,4,FALSE)</f>
        <v>Analitica</v>
      </c>
      <c r="J547" s="53">
        <f t="shared" si="17"/>
        <v>0</v>
      </c>
    </row>
    <row r="548" spans="1:10" ht="15" customHeight="1" x14ac:dyDescent="0.2">
      <c r="A548" s="50" t="s">
        <v>1543</v>
      </c>
      <c r="B548" s="50" t="s">
        <v>1544</v>
      </c>
      <c r="C548" s="50" t="s">
        <v>1545</v>
      </c>
      <c r="D548" s="50">
        <v>0</v>
      </c>
      <c r="E548" s="50">
        <v>527000</v>
      </c>
      <c r="F548" s="50" t="s">
        <v>1546</v>
      </c>
      <c r="G548" s="50" t="s">
        <v>129</v>
      </c>
      <c r="H548" t="str">
        <f t="shared" si="16"/>
        <v>41010108</v>
      </c>
      <c r="I548" t="str">
        <f>VLOOKUP(H548,'Plan de cuentas'!A:J,4,FALSE)</f>
        <v>Analitica</v>
      </c>
      <c r="J548" s="53">
        <f t="shared" si="17"/>
        <v>0</v>
      </c>
    </row>
    <row r="549" spans="1:10" ht="15" customHeight="1" x14ac:dyDescent="0.2">
      <c r="A549" s="49" t="s">
        <v>1547</v>
      </c>
      <c r="B549" s="49" t="s">
        <v>1548</v>
      </c>
      <c r="C549" s="49" t="s">
        <v>1549</v>
      </c>
      <c r="D549" s="49">
        <v>0</v>
      </c>
      <c r="E549" s="49">
        <v>450000</v>
      </c>
      <c r="F549" s="49" t="s">
        <v>1550</v>
      </c>
      <c r="G549" s="49" t="s">
        <v>129</v>
      </c>
      <c r="H549" t="str">
        <f t="shared" si="16"/>
        <v>41010109</v>
      </c>
      <c r="I549" t="str">
        <f>VLOOKUP(H549,'Plan de cuentas'!A:J,4,FALSE)</f>
        <v>Analitica</v>
      </c>
      <c r="J549" s="53">
        <f t="shared" si="17"/>
        <v>0</v>
      </c>
    </row>
    <row r="550" spans="1:10" ht="15" customHeight="1" x14ac:dyDescent="0.2">
      <c r="A550" s="50" t="s">
        <v>1551</v>
      </c>
      <c r="B550" s="50" t="s">
        <v>1552</v>
      </c>
      <c r="C550" s="50" t="s">
        <v>1553</v>
      </c>
      <c r="D550" s="50">
        <v>0</v>
      </c>
      <c r="E550" s="50">
        <v>6404789.0499999998</v>
      </c>
      <c r="F550" s="50" t="s">
        <v>1554</v>
      </c>
      <c r="G550" s="50" t="s">
        <v>129</v>
      </c>
      <c r="H550" t="str">
        <f t="shared" si="16"/>
        <v>41010110</v>
      </c>
      <c r="I550" t="str">
        <f>VLOOKUP(H550,'Plan de cuentas'!A:J,4,FALSE)</f>
        <v>Analitica</v>
      </c>
      <c r="J550" s="53">
        <f t="shared" si="17"/>
        <v>0</v>
      </c>
    </row>
    <row r="551" spans="1:10" ht="15" customHeight="1" x14ac:dyDescent="0.2">
      <c r="A551" s="49" t="s">
        <v>1555</v>
      </c>
      <c r="B551" s="49" t="s">
        <v>1556</v>
      </c>
      <c r="C551" s="49" t="s">
        <v>129</v>
      </c>
      <c r="D551" s="49">
        <v>0</v>
      </c>
      <c r="E551" s="49">
        <v>0</v>
      </c>
      <c r="F551" s="49" t="s">
        <v>129</v>
      </c>
      <c r="G551" s="49" t="s">
        <v>129</v>
      </c>
      <c r="H551" t="str">
        <f t="shared" si="16"/>
        <v>41010111</v>
      </c>
      <c r="I551" t="str">
        <f>VLOOKUP(H551,'Plan de cuentas'!A:J,4,FALSE)</f>
        <v>Analitica</v>
      </c>
      <c r="J551" s="53">
        <f t="shared" si="17"/>
        <v>0</v>
      </c>
    </row>
    <row r="552" spans="1:10" ht="15" customHeight="1" x14ac:dyDescent="0.2">
      <c r="A552" s="50" t="s">
        <v>1557</v>
      </c>
      <c r="B552" s="50" t="s">
        <v>1558</v>
      </c>
      <c r="C552" s="50" t="s">
        <v>1559</v>
      </c>
      <c r="D552" s="50">
        <v>0</v>
      </c>
      <c r="E552" s="50">
        <v>206920</v>
      </c>
      <c r="F552" s="50" t="s">
        <v>1560</v>
      </c>
      <c r="G552" s="50" t="s">
        <v>129</v>
      </c>
      <c r="H552" t="str">
        <f t="shared" si="16"/>
        <v>41010112</v>
      </c>
      <c r="I552" t="str">
        <f>VLOOKUP(H552,'Plan de cuentas'!A:J,4,FALSE)</f>
        <v>Analitica</v>
      </c>
      <c r="J552" s="53">
        <f t="shared" si="17"/>
        <v>0</v>
      </c>
    </row>
    <row r="553" spans="1:10" ht="15" customHeight="1" x14ac:dyDescent="0.2">
      <c r="A553" s="49" t="s">
        <v>1561</v>
      </c>
      <c r="B553" s="49" t="s">
        <v>1562</v>
      </c>
      <c r="C553" s="49" t="s">
        <v>1563</v>
      </c>
      <c r="D553" s="49">
        <v>0</v>
      </c>
      <c r="E553" s="49">
        <v>2042292.43</v>
      </c>
      <c r="F553" s="49" t="s">
        <v>1564</v>
      </c>
      <c r="G553" s="49" t="s">
        <v>129</v>
      </c>
      <c r="H553" t="str">
        <f t="shared" si="16"/>
        <v>410102</v>
      </c>
      <c r="I553" t="str">
        <f>VLOOKUP(H553,'Plan de cuentas'!A:J,4,FALSE)</f>
        <v>Sintetica</v>
      </c>
      <c r="J553" s="53">
        <f t="shared" si="17"/>
        <v>0</v>
      </c>
    </row>
    <row r="554" spans="1:10" ht="15" customHeight="1" x14ac:dyDescent="0.2">
      <c r="A554" s="50" t="s">
        <v>1565</v>
      </c>
      <c r="B554" s="50" t="s">
        <v>1566</v>
      </c>
      <c r="C554" s="50" t="s">
        <v>1567</v>
      </c>
      <c r="D554" s="50">
        <v>0</v>
      </c>
      <c r="E554" s="50">
        <v>1103278.5</v>
      </c>
      <c r="F554" s="50" t="s">
        <v>1568</v>
      </c>
      <c r="G554" s="50" t="s">
        <v>129</v>
      </c>
      <c r="H554" t="str">
        <f t="shared" si="16"/>
        <v>41010201</v>
      </c>
      <c r="I554" t="str">
        <f>VLOOKUP(H554,'Plan de cuentas'!A:J,4,FALSE)</f>
        <v>Analitica</v>
      </c>
      <c r="J554" s="53">
        <f t="shared" si="17"/>
        <v>0</v>
      </c>
    </row>
    <row r="555" spans="1:10" ht="15" customHeight="1" x14ac:dyDescent="0.2">
      <c r="A555" s="49" t="s">
        <v>1569</v>
      </c>
      <c r="B555" s="49" t="s">
        <v>1570</v>
      </c>
      <c r="C555" s="49" t="s">
        <v>1571</v>
      </c>
      <c r="D555" s="49">
        <v>0</v>
      </c>
      <c r="E555" s="49">
        <v>166525</v>
      </c>
      <c r="F555" s="49" t="s">
        <v>1572</v>
      </c>
      <c r="G555" s="49" t="s">
        <v>129</v>
      </c>
      <c r="H555" t="str">
        <f t="shared" si="16"/>
        <v>41010202</v>
      </c>
      <c r="I555" t="str">
        <f>VLOOKUP(H555,'Plan de cuentas'!A:J,4,FALSE)</f>
        <v>Analitica</v>
      </c>
      <c r="J555" s="53">
        <f t="shared" si="17"/>
        <v>0</v>
      </c>
    </row>
    <row r="556" spans="1:10" ht="15" customHeight="1" x14ac:dyDescent="0.2">
      <c r="A556" s="50" t="s">
        <v>1573</v>
      </c>
      <c r="B556" s="50" t="s">
        <v>1574</v>
      </c>
      <c r="C556" s="50" t="s">
        <v>1575</v>
      </c>
      <c r="D556" s="50">
        <v>0</v>
      </c>
      <c r="E556" s="50">
        <v>26600</v>
      </c>
      <c r="F556" s="50" t="s">
        <v>1576</v>
      </c>
      <c r="G556" s="50" t="s">
        <v>129</v>
      </c>
      <c r="H556" t="str">
        <f t="shared" si="16"/>
        <v>41010203</v>
      </c>
      <c r="I556" t="str">
        <f>VLOOKUP(H556,'Plan de cuentas'!A:J,4,FALSE)</f>
        <v>Analitica</v>
      </c>
      <c r="J556" s="53">
        <f t="shared" si="17"/>
        <v>0</v>
      </c>
    </row>
    <row r="557" spans="1:10" ht="15" customHeight="1" x14ac:dyDescent="0.2">
      <c r="A557" s="49" t="s">
        <v>1577</v>
      </c>
      <c r="B557" s="49" t="s">
        <v>1578</v>
      </c>
      <c r="C557" s="49" t="s">
        <v>1579</v>
      </c>
      <c r="D557" s="49">
        <v>0</v>
      </c>
      <c r="E557" s="49">
        <v>23623.53</v>
      </c>
      <c r="F557" s="49" t="s">
        <v>1580</v>
      </c>
      <c r="G557" s="49" t="s">
        <v>129</v>
      </c>
      <c r="H557" t="str">
        <f t="shared" si="16"/>
        <v>41010204</v>
      </c>
      <c r="I557" t="str">
        <f>VLOOKUP(H557,'Plan de cuentas'!A:J,4,FALSE)</f>
        <v>Analitica</v>
      </c>
      <c r="J557" s="53">
        <f t="shared" si="17"/>
        <v>0</v>
      </c>
    </row>
    <row r="558" spans="1:10" ht="15" customHeight="1" x14ac:dyDescent="0.2">
      <c r="A558" s="50" t="s">
        <v>1581</v>
      </c>
      <c r="B558" s="50" t="s">
        <v>1582</v>
      </c>
      <c r="C558" s="50" t="s">
        <v>129</v>
      </c>
      <c r="D558" s="50">
        <v>0</v>
      </c>
      <c r="E558" s="50">
        <v>0</v>
      </c>
      <c r="F558" s="50" t="s">
        <v>129</v>
      </c>
      <c r="G558" s="50" t="s">
        <v>129</v>
      </c>
      <c r="H558" t="str">
        <f t="shared" si="16"/>
        <v>41010205</v>
      </c>
      <c r="I558" t="str">
        <f>VLOOKUP(H558,'Plan de cuentas'!A:J,4,FALSE)</f>
        <v>Analitica</v>
      </c>
      <c r="J558" s="53">
        <f t="shared" si="17"/>
        <v>0</v>
      </c>
    </row>
    <row r="559" spans="1:10" ht="15" customHeight="1" x14ac:dyDescent="0.2">
      <c r="A559" s="49" t="s">
        <v>1583</v>
      </c>
      <c r="B559" s="49" t="s">
        <v>1584</v>
      </c>
      <c r="C559" s="49" t="s">
        <v>1585</v>
      </c>
      <c r="D559" s="49">
        <v>0</v>
      </c>
      <c r="E559" s="49">
        <v>722265.4</v>
      </c>
      <c r="F559" s="49" t="s">
        <v>1586</v>
      </c>
      <c r="G559" s="49" t="s">
        <v>129</v>
      </c>
      <c r="H559" t="str">
        <f t="shared" si="16"/>
        <v>41010206</v>
      </c>
      <c r="I559" t="str">
        <f>VLOOKUP(H559,'Plan de cuentas'!A:J,4,FALSE)</f>
        <v>Analitica</v>
      </c>
      <c r="J559" s="53">
        <f t="shared" si="17"/>
        <v>0</v>
      </c>
    </row>
    <row r="560" spans="1:10" ht="15" customHeight="1" x14ac:dyDescent="0.2">
      <c r="A560" s="50" t="s">
        <v>1587</v>
      </c>
      <c r="B560" s="50" t="s">
        <v>1588</v>
      </c>
      <c r="C560" s="50" t="s">
        <v>1589</v>
      </c>
      <c r="D560" s="50">
        <v>235696.51</v>
      </c>
      <c r="E560" s="50">
        <v>266829.62</v>
      </c>
      <c r="F560" s="50" t="s">
        <v>1590</v>
      </c>
      <c r="G560" s="50" t="s">
        <v>129</v>
      </c>
      <c r="H560" t="str">
        <f t="shared" si="16"/>
        <v>410103</v>
      </c>
      <c r="I560" t="str">
        <f>VLOOKUP(H560,'Plan de cuentas'!A:J,4,FALSE)</f>
        <v>Sintetica</v>
      </c>
      <c r="J560" s="53">
        <f t="shared" si="17"/>
        <v>0</v>
      </c>
    </row>
    <row r="561" spans="1:10" ht="15" customHeight="1" x14ac:dyDescent="0.2">
      <c r="A561" s="49" t="s">
        <v>1591</v>
      </c>
      <c r="B561" s="49" t="s">
        <v>1592</v>
      </c>
      <c r="C561" s="49" t="s">
        <v>1593</v>
      </c>
      <c r="D561" s="49">
        <v>0</v>
      </c>
      <c r="E561" s="49">
        <v>28981.08</v>
      </c>
      <c r="F561" s="49" t="s">
        <v>1594</v>
      </c>
      <c r="G561" s="49" t="s">
        <v>129</v>
      </c>
      <c r="H561" t="str">
        <f t="shared" si="16"/>
        <v>41010301</v>
      </c>
      <c r="I561" t="str">
        <f>VLOOKUP(H561,'Plan de cuentas'!A:J,4,FALSE)</f>
        <v>Analitica</v>
      </c>
      <c r="J561" s="53">
        <f t="shared" si="17"/>
        <v>0</v>
      </c>
    </row>
    <row r="562" spans="1:10" ht="15" customHeight="1" x14ac:dyDescent="0.2">
      <c r="A562" s="50" t="s">
        <v>1595</v>
      </c>
      <c r="B562" s="50" t="s">
        <v>1596</v>
      </c>
      <c r="C562" s="50" t="s">
        <v>1597</v>
      </c>
      <c r="D562" s="50">
        <v>18455.78</v>
      </c>
      <c r="E562" s="50">
        <v>19037.189999999999</v>
      </c>
      <c r="F562" s="50" t="s">
        <v>1598</v>
      </c>
      <c r="G562" s="50" t="s">
        <v>129</v>
      </c>
      <c r="H562" t="str">
        <f t="shared" si="16"/>
        <v>41010302</v>
      </c>
      <c r="I562" t="str">
        <f>VLOOKUP(H562,'Plan de cuentas'!A:J,4,FALSE)</f>
        <v>Analitica</v>
      </c>
      <c r="J562" s="53">
        <f t="shared" si="17"/>
        <v>0</v>
      </c>
    </row>
    <row r="563" spans="1:10" ht="15" customHeight="1" x14ac:dyDescent="0.2">
      <c r="A563" s="49" t="s">
        <v>1599</v>
      </c>
      <c r="B563" s="49" t="s">
        <v>1600</v>
      </c>
      <c r="C563" s="49" t="s">
        <v>129</v>
      </c>
      <c r="D563" s="49">
        <v>0</v>
      </c>
      <c r="E563" s="49">
        <v>0</v>
      </c>
      <c r="F563" s="49" t="s">
        <v>129</v>
      </c>
      <c r="G563" s="49" t="s">
        <v>129</v>
      </c>
      <c r="H563" t="str">
        <f t="shared" si="16"/>
        <v>41010303</v>
      </c>
      <c r="I563" t="str">
        <f>VLOOKUP(H563,'Plan de cuentas'!A:J,4,FALSE)</f>
        <v>Analitica</v>
      </c>
      <c r="J563" s="53">
        <f t="shared" si="17"/>
        <v>0</v>
      </c>
    </row>
    <row r="564" spans="1:10" ht="15" customHeight="1" x14ac:dyDescent="0.2">
      <c r="A564" s="50" t="s">
        <v>1601</v>
      </c>
      <c r="B564" s="50" t="s">
        <v>1602</v>
      </c>
      <c r="C564" s="50" t="s">
        <v>129</v>
      </c>
      <c r="D564" s="50">
        <v>0</v>
      </c>
      <c r="E564" s="50">
        <v>0</v>
      </c>
      <c r="F564" s="50" t="s">
        <v>129</v>
      </c>
      <c r="G564" s="50" t="s">
        <v>129</v>
      </c>
      <c r="H564" t="str">
        <f t="shared" si="16"/>
        <v>41010304</v>
      </c>
      <c r="I564" t="str">
        <f>VLOOKUP(H564,'Plan de cuentas'!A:J,4,FALSE)</f>
        <v>Analitica</v>
      </c>
      <c r="J564" s="53">
        <f t="shared" si="17"/>
        <v>0</v>
      </c>
    </row>
    <row r="565" spans="1:10" ht="15" customHeight="1" x14ac:dyDescent="0.2">
      <c r="A565" s="49" t="s">
        <v>1603</v>
      </c>
      <c r="B565" s="49" t="s">
        <v>1604</v>
      </c>
      <c r="C565" s="49" t="s">
        <v>129</v>
      </c>
      <c r="D565" s="49">
        <v>194730.25</v>
      </c>
      <c r="E565" s="49">
        <v>194730.25</v>
      </c>
      <c r="F565" s="49" t="s">
        <v>129</v>
      </c>
      <c r="G565" s="49" t="s">
        <v>129</v>
      </c>
      <c r="H565" t="str">
        <f t="shared" si="16"/>
        <v>41010305</v>
      </c>
      <c r="I565" t="str">
        <f>VLOOKUP(H565,'Plan de cuentas'!A:J,4,FALSE)</f>
        <v>Analitica</v>
      </c>
      <c r="J565" s="53">
        <f t="shared" si="17"/>
        <v>0</v>
      </c>
    </row>
    <row r="566" spans="1:10" ht="15" customHeight="1" x14ac:dyDescent="0.2">
      <c r="A566" s="50" t="s">
        <v>1605</v>
      </c>
      <c r="B566" s="50" t="s">
        <v>1606</v>
      </c>
      <c r="C566" s="50" t="s">
        <v>129</v>
      </c>
      <c r="D566" s="50">
        <v>0</v>
      </c>
      <c r="E566" s="50">
        <v>0</v>
      </c>
      <c r="F566" s="50" t="s">
        <v>129</v>
      </c>
      <c r="G566" s="50" t="s">
        <v>129</v>
      </c>
      <c r="H566" t="str">
        <f t="shared" si="16"/>
        <v>41010306</v>
      </c>
      <c r="I566" t="str">
        <f>VLOOKUP(H566,'Plan de cuentas'!A:J,4,FALSE)</f>
        <v>Analitica</v>
      </c>
      <c r="J566" s="53">
        <f t="shared" si="17"/>
        <v>0</v>
      </c>
    </row>
    <row r="567" spans="1:10" ht="15" customHeight="1" x14ac:dyDescent="0.2">
      <c r="A567" s="49" t="s">
        <v>1607</v>
      </c>
      <c r="B567" s="49" t="s">
        <v>1608</v>
      </c>
      <c r="C567" s="49" t="s">
        <v>129</v>
      </c>
      <c r="D567" s="49">
        <v>4578.42</v>
      </c>
      <c r="E567" s="49">
        <v>4578.42</v>
      </c>
      <c r="F567" s="49" t="s">
        <v>129</v>
      </c>
      <c r="G567" s="49" t="s">
        <v>129</v>
      </c>
      <c r="H567" t="str">
        <f t="shared" si="16"/>
        <v>41010307</v>
      </c>
      <c r="I567" t="str">
        <f>VLOOKUP(H567,'Plan de cuentas'!A:J,4,FALSE)</f>
        <v>Analitica</v>
      </c>
      <c r="J567" s="53">
        <f t="shared" si="17"/>
        <v>0</v>
      </c>
    </row>
    <row r="568" spans="1:10" ht="15" customHeight="1" x14ac:dyDescent="0.2">
      <c r="A568" s="50" t="s">
        <v>1609</v>
      </c>
      <c r="B568" s="50" t="s">
        <v>1610</v>
      </c>
      <c r="C568" s="50" t="s">
        <v>1611</v>
      </c>
      <c r="D568" s="50">
        <v>17932.060000000001</v>
      </c>
      <c r="E568" s="50">
        <v>18432.080000000002</v>
      </c>
      <c r="F568" s="50" t="s">
        <v>1612</v>
      </c>
      <c r="G568" s="50" t="s">
        <v>129</v>
      </c>
      <c r="H568" t="str">
        <f t="shared" si="16"/>
        <v>41010308</v>
      </c>
      <c r="I568" t="str">
        <f>VLOOKUP(H568,'Plan de cuentas'!A:J,4,FALSE)</f>
        <v>Analitica</v>
      </c>
      <c r="J568" s="53">
        <f t="shared" si="17"/>
        <v>0</v>
      </c>
    </row>
    <row r="569" spans="1:10" ht="15" customHeight="1" x14ac:dyDescent="0.2">
      <c r="A569" s="49" t="s">
        <v>1613</v>
      </c>
      <c r="B569" s="49" t="s">
        <v>1614</v>
      </c>
      <c r="C569" s="49" t="s">
        <v>129</v>
      </c>
      <c r="D569" s="49">
        <v>0</v>
      </c>
      <c r="E569" s="49">
        <v>0</v>
      </c>
      <c r="F569" s="49" t="s">
        <v>129</v>
      </c>
      <c r="G569" s="49" t="s">
        <v>129</v>
      </c>
      <c r="H569" t="str">
        <f t="shared" si="16"/>
        <v>41010309</v>
      </c>
      <c r="I569" t="str">
        <f>VLOOKUP(H569,'Plan de cuentas'!A:J,4,FALSE)</f>
        <v>Analitica</v>
      </c>
      <c r="J569" s="53">
        <f t="shared" si="17"/>
        <v>0</v>
      </c>
    </row>
    <row r="570" spans="1:10" ht="15" customHeight="1" x14ac:dyDescent="0.2">
      <c r="A570" s="50" t="s">
        <v>1615</v>
      </c>
      <c r="B570" s="50" t="s">
        <v>1616</v>
      </c>
      <c r="C570" s="50" t="s">
        <v>1617</v>
      </c>
      <c r="D570" s="50">
        <v>0</v>
      </c>
      <c r="E570" s="50">
        <v>1070.5999999999999</v>
      </c>
      <c r="F570" s="50" t="s">
        <v>1618</v>
      </c>
      <c r="G570" s="50" t="s">
        <v>129</v>
      </c>
      <c r="H570" t="str">
        <f t="shared" si="16"/>
        <v>41010310</v>
      </c>
      <c r="I570" t="str">
        <f>VLOOKUP(H570,'Plan de cuentas'!A:J,4,FALSE)</f>
        <v>Analitica</v>
      </c>
      <c r="J570" s="53">
        <f t="shared" si="17"/>
        <v>0</v>
      </c>
    </row>
    <row r="571" spans="1:10" ht="15" customHeight="1" x14ac:dyDescent="0.2">
      <c r="A571" s="49" t="s">
        <v>1619</v>
      </c>
      <c r="B571" s="49" t="s">
        <v>1620</v>
      </c>
      <c r="C571" s="49" t="s">
        <v>1621</v>
      </c>
      <c r="D571" s="49">
        <v>4507.71</v>
      </c>
      <c r="E571" s="49">
        <v>1768936.5</v>
      </c>
      <c r="F571" s="49" t="s">
        <v>1622</v>
      </c>
      <c r="G571" s="49" t="s">
        <v>129</v>
      </c>
      <c r="H571" t="str">
        <f t="shared" si="16"/>
        <v>410104</v>
      </c>
      <c r="I571" t="str">
        <f>VLOOKUP(H571,'Plan de cuentas'!A:J,4,FALSE)</f>
        <v>Sintetica</v>
      </c>
      <c r="J571" s="53">
        <f t="shared" si="17"/>
        <v>0</v>
      </c>
    </row>
    <row r="572" spans="1:10" ht="15" customHeight="1" x14ac:dyDescent="0.2">
      <c r="A572" s="50" t="s">
        <v>1623</v>
      </c>
      <c r="B572" s="50" t="s">
        <v>1624</v>
      </c>
      <c r="C572" s="50" t="s">
        <v>1625</v>
      </c>
      <c r="D572" s="50">
        <v>0</v>
      </c>
      <c r="E572" s="50">
        <v>488520.03</v>
      </c>
      <c r="F572" s="50" t="s">
        <v>1626</v>
      </c>
      <c r="G572" s="50" t="s">
        <v>129</v>
      </c>
      <c r="H572" t="str">
        <f t="shared" si="16"/>
        <v>41010401</v>
      </c>
      <c r="I572" t="str">
        <f>VLOOKUP(H572,'Plan de cuentas'!A:J,4,FALSE)</f>
        <v>Analitica</v>
      </c>
      <c r="J572" s="53">
        <f t="shared" si="17"/>
        <v>0</v>
      </c>
    </row>
    <row r="573" spans="1:10" ht="15" customHeight="1" x14ac:dyDescent="0.2">
      <c r="A573" s="49" t="s">
        <v>1627</v>
      </c>
      <c r="B573" s="49" t="s">
        <v>1628</v>
      </c>
      <c r="C573" s="49" t="s">
        <v>1629</v>
      </c>
      <c r="D573" s="49">
        <v>0</v>
      </c>
      <c r="E573" s="49">
        <v>21021.72</v>
      </c>
      <c r="F573" s="49" t="s">
        <v>1630</v>
      </c>
      <c r="G573" s="49" t="s">
        <v>129</v>
      </c>
      <c r="H573" t="str">
        <f t="shared" si="16"/>
        <v>41010402</v>
      </c>
      <c r="I573" t="str">
        <f>VLOOKUP(H573,'Plan de cuentas'!A:J,4,FALSE)</f>
        <v>Analitica</v>
      </c>
      <c r="J573" s="53">
        <f t="shared" si="17"/>
        <v>0</v>
      </c>
    </row>
    <row r="574" spans="1:10" ht="15" customHeight="1" x14ac:dyDescent="0.2">
      <c r="A574" s="50" t="s">
        <v>1631</v>
      </c>
      <c r="B574" s="50" t="s">
        <v>1632</v>
      </c>
      <c r="C574" s="50" t="s">
        <v>1633</v>
      </c>
      <c r="D574" s="50">
        <v>0</v>
      </c>
      <c r="E574" s="50">
        <v>126416.17</v>
      </c>
      <c r="F574" s="50" t="s">
        <v>1634</v>
      </c>
      <c r="G574" s="50" t="s">
        <v>129</v>
      </c>
      <c r="H574" t="str">
        <f t="shared" si="16"/>
        <v>41010403</v>
      </c>
      <c r="I574" t="str">
        <f>VLOOKUP(H574,'Plan de cuentas'!A:J,4,FALSE)</f>
        <v>Analitica</v>
      </c>
      <c r="J574" s="53">
        <f t="shared" si="17"/>
        <v>0</v>
      </c>
    </row>
    <row r="575" spans="1:10" ht="15" customHeight="1" x14ac:dyDescent="0.2">
      <c r="A575" s="49" t="s">
        <v>1635</v>
      </c>
      <c r="B575" s="49" t="s">
        <v>1636</v>
      </c>
      <c r="C575" s="49" t="s">
        <v>1637</v>
      </c>
      <c r="D575" s="49">
        <v>2135.08</v>
      </c>
      <c r="E575" s="49">
        <v>461913.61</v>
      </c>
      <c r="F575" s="49" t="s">
        <v>1638</v>
      </c>
      <c r="G575" s="49" t="s">
        <v>129</v>
      </c>
      <c r="H575" t="str">
        <f t="shared" si="16"/>
        <v>41010404</v>
      </c>
      <c r="I575" t="str">
        <f>VLOOKUP(H575,'Plan de cuentas'!A:J,4,FALSE)</f>
        <v>Analitica</v>
      </c>
      <c r="J575" s="53">
        <f t="shared" si="17"/>
        <v>0</v>
      </c>
    </row>
    <row r="576" spans="1:10" ht="15" customHeight="1" x14ac:dyDescent="0.2">
      <c r="A576" s="50" t="s">
        <v>1639</v>
      </c>
      <c r="B576" s="50" t="s">
        <v>1640</v>
      </c>
      <c r="C576" s="50" t="s">
        <v>1641</v>
      </c>
      <c r="D576" s="50">
        <v>0</v>
      </c>
      <c r="E576" s="50">
        <v>11096.2</v>
      </c>
      <c r="F576" s="50" t="s">
        <v>1642</v>
      </c>
      <c r="G576" s="50" t="s">
        <v>129</v>
      </c>
      <c r="H576" t="str">
        <f t="shared" si="16"/>
        <v>41010405</v>
      </c>
      <c r="I576" t="str">
        <f>VLOOKUP(H576,'Plan de cuentas'!A:J,4,FALSE)</f>
        <v>Analitica</v>
      </c>
      <c r="J576" s="53">
        <f t="shared" si="17"/>
        <v>0</v>
      </c>
    </row>
    <row r="577" spans="1:10" ht="15" customHeight="1" x14ac:dyDescent="0.2">
      <c r="A577" s="49" t="s">
        <v>1643</v>
      </c>
      <c r="B577" s="49" t="s">
        <v>471</v>
      </c>
      <c r="C577" s="49" t="s">
        <v>1644</v>
      </c>
      <c r="D577" s="49">
        <v>0</v>
      </c>
      <c r="E577" s="49">
        <v>26504.15</v>
      </c>
      <c r="F577" s="49" t="s">
        <v>1645</v>
      </c>
      <c r="G577" s="49" t="s">
        <v>129</v>
      </c>
      <c r="H577" t="str">
        <f t="shared" si="16"/>
        <v>41010406</v>
      </c>
      <c r="I577" t="str">
        <f>VLOOKUP(H577,'Plan de cuentas'!A:J,4,FALSE)</f>
        <v>Analitica</v>
      </c>
      <c r="J577" s="53">
        <f t="shared" si="17"/>
        <v>0</v>
      </c>
    </row>
    <row r="578" spans="1:10" ht="15" customHeight="1" x14ac:dyDescent="0.2">
      <c r="A578" s="50" t="s">
        <v>1646</v>
      </c>
      <c r="B578" s="50" t="s">
        <v>474</v>
      </c>
      <c r="C578" s="50" t="s">
        <v>129</v>
      </c>
      <c r="D578" s="50">
        <v>0</v>
      </c>
      <c r="E578" s="50">
        <v>0</v>
      </c>
      <c r="F578" s="50" t="s">
        <v>129</v>
      </c>
      <c r="G578" s="50" t="s">
        <v>129</v>
      </c>
      <c r="H578" t="str">
        <f t="shared" si="16"/>
        <v>41010407</v>
      </c>
      <c r="I578" t="str">
        <f>VLOOKUP(H578,'Plan de cuentas'!A:J,4,FALSE)</f>
        <v>Analitica</v>
      </c>
      <c r="J578" s="53">
        <f t="shared" si="17"/>
        <v>0</v>
      </c>
    </row>
    <row r="579" spans="1:10" ht="15" customHeight="1" x14ac:dyDescent="0.2">
      <c r="A579" s="49" t="s">
        <v>1647</v>
      </c>
      <c r="B579" s="49" t="s">
        <v>1648</v>
      </c>
      <c r="C579" s="49" t="s">
        <v>129</v>
      </c>
      <c r="D579" s="49">
        <v>0</v>
      </c>
      <c r="E579" s="49">
        <v>0</v>
      </c>
      <c r="F579" s="49" t="s">
        <v>129</v>
      </c>
      <c r="G579" s="49" t="s">
        <v>129</v>
      </c>
      <c r="H579" t="str">
        <f t="shared" si="16"/>
        <v>41010408</v>
      </c>
      <c r="I579" t="str">
        <f>VLOOKUP(H579,'Plan de cuentas'!A:J,4,FALSE)</f>
        <v>Analitica</v>
      </c>
      <c r="J579" s="53">
        <f t="shared" si="17"/>
        <v>0</v>
      </c>
    </row>
    <row r="580" spans="1:10" ht="15" customHeight="1" x14ac:dyDescent="0.2">
      <c r="A580" s="50" t="s">
        <v>1649</v>
      </c>
      <c r="B580" s="50" t="s">
        <v>1650</v>
      </c>
      <c r="C580" s="50" t="s">
        <v>1651</v>
      </c>
      <c r="D580" s="50">
        <v>0</v>
      </c>
      <c r="E580" s="50">
        <v>31049.42</v>
      </c>
      <c r="F580" s="50" t="s">
        <v>1652</v>
      </c>
      <c r="G580" s="50" t="s">
        <v>129</v>
      </c>
      <c r="H580" t="str">
        <f t="shared" ref="H580:H643" si="18">SUBSTITUTE(A580,".","")</f>
        <v>41010409</v>
      </c>
      <c r="I580" t="str">
        <f>VLOOKUP(H580,'Plan de cuentas'!A:J,4,FALSE)</f>
        <v>Analitica</v>
      </c>
      <c r="J580" s="53">
        <f t="shared" ref="J580:J643" si="19">IF(RIGHT(G580,1)="D",+VALUE(SUBSTITUTE(G580,"D"," ")),IF(RIGHT(G580,1)="C",-VALUE(SUBSTITUTE(G580,"C"," ")),0))</f>
        <v>0</v>
      </c>
    </row>
    <row r="581" spans="1:10" ht="15" customHeight="1" x14ac:dyDescent="0.2">
      <c r="A581" s="49" t="s">
        <v>1653</v>
      </c>
      <c r="B581" s="49" t="s">
        <v>1654</v>
      </c>
      <c r="C581" s="49" t="s">
        <v>129</v>
      </c>
      <c r="D581" s="49">
        <v>0</v>
      </c>
      <c r="E581" s="49">
        <v>0</v>
      </c>
      <c r="F581" s="49" t="s">
        <v>129</v>
      </c>
      <c r="G581" s="49" t="s">
        <v>129</v>
      </c>
      <c r="H581" t="str">
        <f t="shared" si="18"/>
        <v>41010410</v>
      </c>
      <c r="I581" t="str">
        <f>VLOOKUP(H581,'Plan de cuentas'!A:J,4,FALSE)</f>
        <v>Analitica</v>
      </c>
      <c r="J581" s="53">
        <f t="shared" si="19"/>
        <v>0</v>
      </c>
    </row>
    <row r="582" spans="1:10" ht="15" customHeight="1" x14ac:dyDescent="0.2">
      <c r="A582" s="50" t="s">
        <v>1655</v>
      </c>
      <c r="B582" s="50" t="s">
        <v>1656</v>
      </c>
      <c r="C582" s="50" t="s">
        <v>1657</v>
      </c>
      <c r="D582" s="50">
        <v>210.57</v>
      </c>
      <c r="E582" s="50">
        <v>17964.2</v>
      </c>
      <c r="F582" s="50" t="s">
        <v>1658</v>
      </c>
      <c r="G582" s="50" t="s">
        <v>129</v>
      </c>
      <c r="H582" t="str">
        <f t="shared" si="18"/>
        <v>41010411</v>
      </c>
      <c r="I582" t="str">
        <f>VLOOKUP(H582,'Plan de cuentas'!A:J,4,FALSE)</f>
        <v>Analitica</v>
      </c>
      <c r="J582" s="53">
        <f t="shared" si="19"/>
        <v>0</v>
      </c>
    </row>
    <row r="583" spans="1:10" ht="15" customHeight="1" x14ac:dyDescent="0.2">
      <c r="A583" s="49" t="s">
        <v>1659</v>
      </c>
      <c r="B583" s="49" t="s">
        <v>1660</v>
      </c>
      <c r="C583" s="49" t="s">
        <v>1661</v>
      </c>
      <c r="D583" s="49">
        <v>0</v>
      </c>
      <c r="E583" s="49">
        <v>5114.4799999999996</v>
      </c>
      <c r="F583" s="49" t="s">
        <v>1662</v>
      </c>
      <c r="G583" s="49" t="s">
        <v>129</v>
      </c>
      <c r="H583" t="str">
        <f t="shared" si="18"/>
        <v>41010412</v>
      </c>
      <c r="I583" t="str">
        <f>VLOOKUP(H583,'Plan de cuentas'!A:J,4,FALSE)</f>
        <v>Analitica</v>
      </c>
      <c r="J583" s="53">
        <f t="shared" si="19"/>
        <v>0</v>
      </c>
    </row>
    <row r="584" spans="1:10" ht="15" customHeight="1" x14ac:dyDescent="0.2">
      <c r="A584" s="50" t="s">
        <v>1663</v>
      </c>
      <c r="B584" s="50" t="s">
        <v>1664</v>
      </c>
      <c r="C584" s="50" t="s">
        <v>1665</v>
      </c>
      <c r="D584" s="50">
        <v>0</v>
      </c>
      <c r="E584" s="50">
        <v>1393.85</v>
      </c>
      <c r="F584" s="50" t="s">
        <v>1666</v>
      </c>
      <c r="G584" s="50" t="s">
        <v>129</v>
      </c>
      <c r="H584" t="str">
        <f t="shared" si="18"/>
        <v>41010413</v>
      </c>
      <c r="I584" t="str">
        <f>VLOOKUP(H584,'Plan de cuentas'!A:J,4,FALSE)</f>
        <v>Analitica</v>
      </c>
      <c r="J584" s="53">
        <f t="shared" si="19"/>
        <v>0</v>
      </c>
    </row>
    <row r="585" spans="1:10" ht="15" customHeight="1" x14ac:dyDescent="0.2">
      <c r="A585" s="49" t="s">
        <v>1667</v>
      </c>
      <c r="B585" s="49" t="s">
        <v>1668</v>
      </c>
      <c r="C585" s="49" t="s">
        <v>129</v>
      </c>
      <c r="D585" s="49">
        <v>0</v>
      </c>
      <c r="E585" s="49">
        <v>0</v>
      </c>
      <c r="F585" s="49" t="s">
        <v>129</v>
      </c>
      <c r="G585" s="49" t="s">
        <v>129</v>
      </c>
      <c r="H585" t="str">
        <f t="shared" si="18"/>
        <v>41010414</v>
      </c>
      <c r="I585" t="str">
        <f>VLOOKUP(H585,'Plan de cuentas'!A:J,4,FALSE)</f>
        <v>Analitica</v>
      </c>
      <c r="J585" s="53">
        <f t="shared" si="19"/>
        <v>0</v>
      </c>
    </row>
    <row r="586" spans="1:10" ht="15" customHeight="1" x14ac:dyDescent="0.2">
      <c r="A586" s="50" t="s">
        <v>1669</v>
      </c>
      <c r="B586" s="50" t="s">
        <v>1670</v>
      </c>
      <c r="C586" s="50" t="s">
        <v>1671</v>
      </c>
      <c r="D586" s="50">
        <v>0</v>
      </c>
      <c r="E586" s="50">
        <v>38329.75</v>
      </c>
      <c r="F586" s="50" t="s">
        <v>1672</v>
      </c>
      <c r="G586" s="50" t="s">
        <v>129</v>
      </c>
      <c r="H586" t="str">
        <f t="shared" si="18"/>
        <v>41010415</v>
      </c>
      <c r="I586" t="str">
        <f>VLOOKUP(H586,'Plan de cuentas'!A:J,4,FALSE)</f>
        <v>Analitica</v>
      </c>
      <c r="J586" s="53">
        <f t="shared" si="19"/>
        <v>0</v>
      </c>
    </row>
    <row r="587" spans="1:10" ht="15" customHeight="1" x14ac:dyDescent="0.2">
      <c r="A587" s="49" t="s">
        <v>1673</v>
      </c>
      <c r="B587" s="49" t="s">
        <v>1674</v>
      </c>
      <c r="C587" s="49" t="s">
        <v>1675</v>
      </c>
      <c r="D587" s="49">
        <v>0</v>
      </c>
      <c r="E587" s="49">
        <v>6504.93</v>
      </c>
      <c r="F587" s="49" t="s">
        <v>1676</v>
      </c>
      <c r="G587" s="49" t="s">
        <v>129</v>
      </c>
      <c r="H587" t="str">
        <f t="shared" si="18"/>
        <v>41010416</v>
      </c>
      <c r="I587" t="str">
        <f>VLOOKUP(H587,'Plan de cuentas'!A:J,4,FALSE)</f>
        <v>Analitica</v>
      </c>
      <c r="J587" s="53">
        <f t="shared" si="19"/>
        <v>0</v>
      </c>
    </row>
    <row r="588" spans="1:10" ht="15" customHeight="1" x14ac:dyDescent="0.2">
      <c r="A588" s="50" t="s">
        <v>1677</v>
      </c>
      <c r="B588" s="50" t="s">
        <v>1678</v>
      </c>
      <c r="C588" s="50" t="s">
        <v>1679</v>
      </c>
      <c r="D588" s="50">
        <v>2162.06</v>
      </c>
      <c r="E588" s="50">
        <v>200143.71</v>
      </c>
      <c r="F588" s="50" t="s">
        <v>1680</v>
      </c>
      <c r="G588" s="50" t="s">
        <v>129</v>
      </c>
      <c r="H588" t="str">
        <f t="shared" si="18"/>
        <v>41010417</v>
      </c>
      <c r="I588" t="str">
        <f>VLOOKUP(H588,'Plan de cuentas'!A:J,4,FALSE)</f>
        <v>Analitica</v>
      </c>
      <c r="J588" s="53">
        <f t="shared" si="19"/>
        <v>0</v>
      </c>
    </row>
    <row r="589" spans="1:10" ht="15" customHeight="1" x14ac:dyDescent="0.2">
      <c r="A589" s="49" t="s">
        <v>1681</v>
      </c>
      <c r="B589" s="49" t="s">
        <v>1682</v>
      </c>
      <c r="C589" s="49" t="s">
        <v>1683</v>
      </c>
      <c r="D589" s="49">
        <v>0</v>
      </c>
      <c r="E589" s="49">
        <v>14895.07</v>
      </c>
      <c r="F589" s="49" t="s">
        <v>1684</v>
      </c>
      <c r="G589" s="49" t="s">
        <v>129</v>
      </c>
      <c r="H589" t="str">
        <f t="shared" si="18"/>
        <v>41010418</v>
      </c>
      <c r="I589" t="str">
        <f>VLOOKUP(H589,'Plan de cuentas'!A:J,4,FALSE)</f>
        <v>Analitica</v>
      </c>
      <c r="J589" s="53">
        <f t="shared" si="19"/>
        <v>0</v>
      </c>
    </row>
    <row r="590" spans="1:10" ht="15" customHeight="1" x14ac:dyDescent="0.2">
      <c r="A590" s="50" t="s">
        <v>1685</v>
      </c>
      <c r="B590" s="50" t="s">
        <v>1686</v>
      </c>
      <c r="C590" s="50" t="s">
        <v>1687</v>
      </c>
      <c r="D590" s="50">
        <v>0</v>
      </c>
      <c r="E590" s="50">
        <v>152500</v>
      </c>
      <c r="F590" s="50" t="s">
        <v>1688</v>
      </c>
      <c r="G590" s="50" t="s">
        <v>129</v>
      </c>
      <c r="H590" t="str">
        <f t="shared" si="18"/>
        <v>41010419</v>
      </c>
      <c r="I590" t="str">
        <f>VLOOKUP(H590,'Plan de cuentas'!A:J,4,FALSE)</f>
        <v>Analitica</v>
      </c>
      <c r="J590" s="53">
        <f t="shared" si="19"/>
        <v>0</v>
      </c>
    </row>
    <row r="591" spans="1:10" ht="15" customHeight="1" x14ac:dyDescent="0.2">
      <c r="A591" s="49" t="s">
        <v>1689</v>
      </c>
      <c r="B591" s="49" t="s">
        <v>1690</v>
      </c>
      <c r="C591" s="49" t="s">
        <v>1691</v>
      </c>
      <c r="D591" s="49">
        <v>0</v>
      </c>
      <c r="E591" s="49">
        <v>77019.210000000006</v>
      </c>
      <c r="F591" s="49" t="s">
        <v>1692</v>
      </c>
      <c r="G591" s="49" t="s">
        <v>129</v>
      </c>
      <c r="H591" t="str">
        <f t="shared" si="18"/>
        <v>41010420</v>
      </c>
      <c r="I591" t="str">
        <f>VLOOKUP(H591,'Plan de cuentas'!A:J,4,FALSE)</f>
        <v>Analitica</v>
      </c>
      <c r="J591" s="53">
        <f t="shared" si="19"/>
        <v>0</v>
      </c>
    </row>
    <row r="592" spans="1:10" ht="15" customHeight="1" x14ac:dyDescent="0.2">
      <c r="A592" s="50" t="s">
        <v>1693</v>
      </c>
      <c r="B592" s="50" t="s">
        <v>1694</v>
      </c>
      <c r="C592" s="50" t="s">
        <v>1695</v>
      </c>
      <c r="D592" s="50">
        <v>0</v>
      </c>
      <c r="E592" s="50">
        <v>88550</v>
      </c>
      <c r="F592" s="50" t="s">
        <v>1696</v>
      </c>
      <c r="G592" s="50" t="s">
        <v>129</v>
      </c>
      <c r="H592" t="str">
        <f t="shared" si="18"/>
        <v>41010421</v>
      </c>
      <c r="I592" t="str">
        <f>VLOOKUP(H592,'Plan de cuentas'!A:J,4,FALSE)</f>
        <v>Analitica</v>
      </c>
      <c r="J592" s="53">
        <f t="shared" si="19"/>
        <v>0</v>
      </c>
    </row>
    <row r="593" spans="1:10" ht="15" customHeight="1" x14ac:dyDescent="0.2">
      <c r="A593" s="49" t="s">
        <v>1697</v>
      </c>
      <c r="B593" s="49" t="s">
        <v>1698</v>
      </c>
      <c r="C593" s="49" t="s">
        <v>1699</v>
      </c>
      <c r="D593" s="49">
        <v>0</v>
      </c>
      <c r="E593" s="49">
        <v>3442694.66</v>
      </c>
      <c r="F593" s="49" t="s">
        <v>1700</v>
      </c>
      <c r="G593" s="49" t="s">
        <v>129</v>
      </c>
      <c r="H593" t="str">
        <f t="shared" si="18"/>
        <v>4102</v>
      </c>
      <c r="I593" t="str">
        <f>VLOOKUP(H593,'Plan de cuentas'!A:J,4,FALSE)</f>
        <v>Sintetica</v>
      </c>
      <c r="J593" s="53">
        <f t="shared" si="19"/>
        <v>0</v>
      </c>
    </row>
    <row r="594" spans="1:10" ht="15" customHeight="1" x14ac:dyDescent="0.2">
      <c r="A594" s="50" t="s">
        <v>1701</v>
      </c>
      <c r="B594" s="50" t="s">
        <v>1698</v>
      </c>
      <c r="C594" s="50" t="s">
        <v>1699</v>
      </c>
      <c r="D594" s="50">
        <v>0</v>
      </c>
      <c r="E594" s="50">
        <v>3442694.66</v>
      </c>
      <c r="F594" s="50" t="s">
        <v>1700</v>
      </c>
      <c r="G594" s="50" t="s">
        <v>129</v>
      </c>
      <c r="H594" t="str">
        <f t="shared" si="18"/>
        <v>410201</v>
      </c>
      <c r="I594" t="str">
        <f>VLOOKUP(H594,'Plan de cuentas'!A:J,4,FALSE)</f>
        <v>Sintetica</v>
      </c>
      <c r="J594" s="53">
        <f t="shared" si="19"/>
        <v>0</v>
      </c>
    </row>
    <row r="595" spans="1:10" ht="15" customHeight="1" x14ac:dyDescent="0.2">
      <c r="A595" s="49" t="s">
        <v>1702</v>
      </c>
      <c r="B595" s="49" t="s">
        <v>1703</v>
      </c>
      <c r="C595" s="49" t="s">
        <v>1704</v>
      </c>
      <c r="D595" s="49">
        <v>0</v>
      </c>
      <c r="E595" s="49">
        <v>154820</v>
      </c>
      <c r="F595" s="49" t="s">
        <v>1705</v>
      </c>
      <c r="G595" s="49" t="s">
        <v>129</v>
      </c>
      <c r="H595" t="str">
        <f t="shared" si="18"/>
        <v>41020101</v>
      </c>
      <c r="I595" t="str">
        <f>VLOOKUP(H595,'Plan de cuentas'!A:J,4,FALSE)</f>
        <v>Analitica</v>
      </c>
      <c r="J595" s="53">
        <f t="shared" si="19"/>
        <v>0</v>
      </c>
    </row>
    <row r="596" spans="1:10" ht="15" customHeight="1" x14ac:dyDescent="0.2">
      <c r="A596" s="50" t="s">
        <v>1706</v>
      </c>
      <c r="B596" s="50" t="s">
        <v>1707</v>
      </c>
      <c r="C596" s="50" t="s">
        <v>1708</v>
      </c>
      <c r="D596" s="50">
        <v>0</v>
      </c>
      <c r="E596" s="50">
        <v>1046945</v>
      </c>
      <c r="F596" s="50" t="s">
        <v>1709</v>
      </c>
      <c r="G596" s="50" t="s">
        <v>129</v>
      </c>
      <c r="H596" t="str">
        <f t="shared" si="18"/>
        <v>41020102</v>
      </c>
      <c r="I596" t="str">
        <f>VLOOKUP(H596,'Plan de cuentas'!A:J,4,FALSE)</f>
        <v>Analitica</v>
      </c>
      <c r="J596" s="53">
        <f t="shared" si="19"/>
        <v>0</v>
      </c>
    </row>
    <row r="597" spans="1:10" ht="15" customHeight="1" x14ac:dyDescent="0.2">
      <c r="A597" s="49" t="s">
        <v>1710</v>
      </c>
      <c r="B597" s="49" t="s">
        <v>1711</v>
      </c>
      <c r="C597" s="49" t="s">
        <v>129</v>
      </c>
      <c r="D597" s="49">
        <v>0</v>
      </c>
      <c r="E597" s="49">
        <v>0</v>
      </c>
      <c r="F597" s="49" t="s">
        <v>129</v>
      </c>
      <c r="G597" s="49" t="s">
        <v>129</v>
      </c>
      <c r="H597" t="str">
        <f t="shared" si="18"/>
        <v>41020103</v>
      </c>
      <c r="I597" t="str">
        <f>VLOOKUP(H597,'Plan de cuentas'!A:J,4,FALSE)</f>
        <v>Analitica</v>
      </c>
      <c r="J597" s="53">
        <f t="shared" si="19"/>
        <v>0</v>
      </c>
    </row>
    <row r="598" spans="1:10" ht="15" customHeight="1" x14ac:dyDescent="0.2">
      <c r="A598" s="50" t="s">
        <v>1712</v>
      </c>
      <c r="B598" s="50" t="s">
        <v>1713</v>
      </c>
      <c r="C598" s="50" t="s">
        <v>1714</v>
      </c>
      <c r="D598" s="50">
        <v>0</v>
      </c>
      <c r="E598" s="50">
        <v>27900</v>
      </c>
      <c r="F598" s="50" t="s">
        <v>1715</v>
      </c>
      <c r="G598" s="50" t="s">
        <v>129</v>
      </c>
      <c r="H598" t="str">
        <f t="shared" si="18"/>
        <v>41020104</v>
      </c>
      <c r="I598" t="str">
        <f>VLOOKUP(H598,'Plan de cuentas'!A:J,4,FALSE)</f>
        <v>Analitica</v>
      </c>
      <c r="J598" s="53">
        <f t="shared" si="19"/>
        <v>0</v>
      </c>
    </row>
    <row r="599" spans="1:10" ht="15" customHeight="1" x14ac:dyDescent="0.2">
      <c r="A599" s="49" t="s">
        <v>1716</v>
      </c>
      <c r="B599" s="49" t="s">
        <v>1717</v>
      </c>
      <c r="C599" s="49" t="s">
        <v>1718</v>
      </c>
      <c r="D599" s="49">
        <v>0</v>
      </c>
      <c r="E599" s="49">
        <v>5580</v>
      </c>
      <c r="F599" s="49" t="s">
        <v>1719</v>
      </c>
      <c r="G599" s="49" t="s">
        <v>129</v>
      </c>
      <c r="H599" t="str">
        <f t="shared" si="18"/>
        <v>41020105</v>
      </c>
      <c r="I599" t="str">
        <f>VLOOKUP(H599,'Plan de cuentas'!A:J,4,FALSE)</f>
        <v>Analitica</v>
      </c>
      <c r="J599" s="53">
        <f t="shared" si="19"/>
        <v>0</v>
      </c>
    </row>
    <row r="600" spans="1:10" ht="15" customHeight="1" x14ac:dyDescent="0.2">
      <c r="A600" s="50" t="s">
        <v>1720</v>
      </c>
      <c r="B600" s="50" t="s">
        <v>1721</v>
      </c>
      <c r="C600" s="50" t="s">
        <v>1722</v>
      </c>
      <c r="D600" s="50">
        <v>0</v>
      </c>
      <c r="E600" s="50">
        <v>16100</v>
      </c>
      <c r="F600" s="50" t="s">
        <v>1723</v>
      </c>
      <c r="G600" s="50" t="s">
        <v>129</v>
      </c>
      <c r="H600" t="str">
        <f t="shared" si="18"/>
        <v>41020106</v>
      </c>
      <c r="I600" t="str">
        <f>VLOOKUP(H600,'Plan de cuentas'!A:J,4,FALSE)</f>
        <v>Analitica</v>
      </c>
      <c r="J600" s="53">
        <f t="shared" si="19"/>
        <v>0</v>
      </c>
    </row>
    <row r="601" spans="1:10" ht="15" customHeight="1" x14ac:dyDescent="0.2">
      <c r="A601" s="49" t="s">
        <v>1724</v>
      </c>
      <c r="B601" s="49" t="s">
        <v>1725</v>
      </c>
      <c r="C601" s="49" t="s">
        <v>129</v>
      </c>
      <c r="D601" s="49">
        <v>0</v>
      </c>
      <c r="E601" s="49">
        <v>0</v>
      </c>
      <c r="F601" s="49" t="s">
        <v>129</v>
      </c>
      <c r="G601" s="49" t="s">
        <v>129</v>
      </c>
      <c r="H601" t="str">
        <f t="shared" si="18"/>
        <v>41020107</v>
      </c>
      <c r="I601" t="str">
        <f>VLOOKUP(H601,'Plan de cuentas'!A:J,4,FALSE)</f>
        <v>Analitica</v>
      </c>
      <c r="J601" s="53">
        <f t="shared" si="19"/>
        <v>0</v>
      </c>
    </row>
    <row r="602" spans="1:10" ht="15" customHeight="1" x14ac:dyDescent="0.2">
      <c r="A602" s="50" t="s">
        <v>1726</v>
      </c>
      <c r="B602" s="50" t="s">
        <v>1727</v>
      </c>
      <c r="C602" s="50" t="s">
        <v>129</v>
      </c>
      <c r="D602" s="50">
        <v>0</v>
      </c>
      <c r="E602" s="50">
        <v>0</v>
      </c>
      <c r="F602" s="50" t="s">
        <v>129</v>
      </c>
      <c r="G602" s="50" t="s">
        <v>129</v>
      </c>
      <c r="H602" t="str">
        <f t="shared" si="18"/>
        <v>41020108</v>
      </c>
      <c r="I602" t="str">
        <f>VLOOKUP(H602,'Plan de cuentas'!A:J,4,FALSE)</f>
        <v>Analitica</v>
      </c>
      <c r="J602" s="53">
        <f t="shared" si="19"/>
        <v>0</v>
      </c>
    </row>
    <row r="603" spans="1:10" ht="15" customHeight="1" x14ac:dyDescent="0.2">
      <c r="A603" s="49" t="s">
        <v>1728</v>
      </c>
      <c r="B603" s="49" t="s">
        <v>1729</v>
      </c>
      <c r="C603" s="49" t="s">
        <v>1730</v>
      </c>
      <c r="D603" s="49">
        <v>0</v>
      </c>
      <c r="E603" s="49">
        <v>1015856</v>
      </c>
      <c r="F603" s="49" t="s">
        <v>1731</v>
      </c>
      <c r="G603" s="49" t="s">
        <v>129</v>
      </c>
      <c r="H603" t="str">
        <f t="shared" si="18"/>
        <v>41020109</v>
      </c>
      <c r="I603" t="str">
        <f>VLOOKUP(H603,'Plan de cuentas'!A:J,4,FALSE)</f>
        <v>Analitica</v>
      </c>
      <c r="J603" s="53">
        <f t="shared" si="19"/>
        <v>0</v>
      </c>
    </row>
    <row r="604" spans="1:10" ht="15" customHeight="1" x14ac:dyDescent="0.2">
      <c r="A604" s="50" t="s">
        <v>1732</v>
      </c>
      <c r="B604" s="50" t="s">
        <v>1733</v>
      </c>
      <c r="C604" s="50" t="s">
        <v>129</v>
      </c>
      <c r="D604" s="50">
        <v>0</v>
      </c>
      <c r="E604" s="50">
        <v>0</v>
      </c>
      <c r="F604" s="50" t="s">
        <v>129</v>
      </c>
      <c r="G604" s="50" t="s">
        <v>129</v>
      </c>
      <c r="H604" t="str">
        <f t="shared" si="18"/>
        <v>41020110</v>
      </c>
      <c r="I604" t="str">
        <f>VLOOKUP(H604,'Plan de cuentas'!A:J,4,FALSE)</f>
        <v>Analitica</v>
      </c>
      <c r="J604" s="53">
        <f t="shared" si="19"/>
        <v>0</v>
      </c>
    </row>
    <row r="605" spans="1:10" ht="15" customHeight="1" x14ac:dyDescent="0.2">
      <c r="A605" s="49" t="s">
        <v>1734</v>
      </c>
      <c r="B605" s="49" t="s">
        <v>1735</v>
      </c>
      <c r="C605" s="49" t="s">
        <v>129</v>
      </c>
      <c r="D605" s="49">
        <v>0</v>
      </c>
      <c r="E605" s="49">
        <v>0</v>
      </c>
      <c r="F605" s="49" t="s">
        <v>129</v>
      </c>
      <c r="G605" s="49" t="s">
        <v>129</v>
      </c>
      <c r="H605" t="str">
        <f t="shared" si="18"/>
        <v>41020111</v>
      </c>
      <c r="I605" t="str">
        <f>VLOOKUP(H605,'Plan de cuentas'!A:J,4,FALSE)</f>
        <v>Analitica</v>
      </c>
      <c r="J605" s="53">
        <f t="shared" si="19"/>
        <v>0</v>
      </c>
    </row>
    <row r="606" spans="1:10" ht="15" customHeight="1" x14ac:dyDescent="0.2">
      <c r="A606" s="50" t="s">
        <v>1736</v>
      </c>
      <c r="B606" s="50" t="s">
        <v>1737</v>
      </c>
      <c r="C606" s="50" t="s">
        <v>129</v>
      </c>
      <c r="D606" s="50">
        <v>0</v>
      </c>
      <c r="E606" s="50">
        <v>0</v>
      </c>
      <c r="F606" s="50" t="s">
        <v>129</v>
      </c>
      <c r="G606" s="50" t="s">
        <v>129</v>
      </c>
      <c r="H606" t="str">
        <f t="shared" si="18"/>
        <v>41020112</v>
      </c>
      <c r="I606" t="str">
        <f>VLOOKUP(H606,'Plan de cuentas'!A:J,4,FALSE)</f>
        <v>Analitica</v>
      </c>
      <c r="J606" s="53">
        <f t="shared" si="19"/>
        <v>0</v>
      </c>
    </row>
    <row r="607" spans="1:10" ht="15" customHeight="1" x14ac:dyDescent="0.2">
      <c r="A607" s="49" t="s">
        <v>1738</v>
      </c>
      <c r="B607" s="49" t="s">
        <v>1739</v>
      </c>
      <c r="C607" s="49" t="s">
        <v>1740</v>
      </c>
      <c r="D607" s="49">
        <v>0</v>
      </c>
      <c r="E607" s="49">
        <v>891443.66</v>
      </c>
      <c r="F607" s="49" t="s">
        <v>1741</v>
      </c>
      <c r="G607" s="49" t="s">
        <v>129</v>
      </c>
      <c r="H607" t="str">
        <f t="shared" si="18"/>
        <v>41020113</v>
      </c>
      <c r="I607" t="str">
        <f>VLOOKUP(H607,'Plan de cuentas'!A:J,4,FALSE)</f>
        <v>Analitica</v>
      </c>
      <c r="J607" s="53">
        <f t="shared" si="19"/>
        <v>0</v>
      </c>
    </row>
    <row r="608" spans="1:10" ht="15" customHeight="1" x14ac:dyDescent="0.2">
      <c r="A608" s="50" t="s">
        <v>1742</v>
      </c>
      <c r="B608" s="50" t="s">
        <v>1743</v>
      </c>
      <c r="C608" s="50" t="s">
        <v>1744</v>
      </c>
      <c r="D608" s="50">
        <v>0</v>
      </c>
      <c r="E608" s="50">
        <v>44240</v>
      </c>
      <c r="F608" s="50" t="s">
        <v>1745</v>
      </c>
      <c r="G608" s="50" t="s">
        <v>129</v>
      </c>
      <c r="H608" t="str">
        <f t="shared" si="18"/>
        <v>41020114</v>
      </c>
      <c r="I608" t="str">
        <f>VLOOKUP(H608,'Plan de cuentas'!A:J,4,FALSE)</f>
        <v>Analitica</v>
      </c>
      <c r="J608" s="53">
        <f t="shared" si="19"/>
        <v>0</v>
      </c>
    </row>
    <row r="609" spans="1:10" ht="15" customHeight="1" x14ac:dyDescent="0.2">
      <c r="A609" s="49" t="s">
        <v>1746</v>
      </c>
      <c r="B609" s="49" t="s">
        <v>1747</v>
      </c>
      <c r="C609" s="49" t="s">
        <v>129</v>
      </c>
      <c r="D609" s="49">
        <v>0</v>
      </c>
      <c r="E609" s="49">
        <v>0</v>
      </c>
      <c r="F609" s="49" t="s">
        <v>129</v>
      </c>
      <c r="G609" s="49" t="s">
        <v>129</v>
      </c>
      <c r="H609" t="str">
        <f t="shared" si="18"/>
        <v>41020115</v>
      </c>
      <c r="I609" t="str">
        <f>VLOOKUP(H609,'Plan de cuentas'!A:J,4,FALSE)</f>
        <v>Analitica</v>
      </c>
      <c r="J609" s="53">
        <f t="shared" si="19"/>
        <v>0</v>
      </c>
    </row>
    <row r="610" spans="1:10" ht="15" customHeight="1" x14ac:dyDescent="0.2">
      <c r="A610" s="50" t="s">
        <v>1748</v>
      </c>
      <c r="B610" s="50" t="s">
        <v>1749</v>
      </c>
      <c r="C610" s="50" t="s">
        <v>1750</v>
      </c>
      <c r="D610" s="50">
        <v>0</v>
      </c>
      <c r="E610" s="50">
        <v>153010</v>
      </c>
      <c r="F610" s="50" t="s">
        <v>1751</v>
      </c>
      <c r="G610" s="50" t="s">
        <v>129</v>
      </c>
      <c r="H610" t="str">
        <f t="shared" si="18"/>
        <v>41020116</v>
      </c>
      <c r="I610" t="str">
        <f>VLOOKUP(H610,'Plan de cuentas'!A:J,4,FALSE)</f>
        <v>Analitica</v>
      </c>
      <c r="J610" s="53">
        <f t="shared" si="19"/>
        <v>0</v>
      </c>
    </row>
    <row r="611" spans="1:10" ht="15" customHeight="1" x14ac:dyDescent="0.2">
      <c r="A611" s="49" t="s">
        <v>1752</v>
      </c>
      <c r="B611" s="49" t="s">
        <v>1753</v>
      </c>
      <c r="C611" s="49" t="s">
        <v>129</v>
      </c>
      <c r="D611" s="49">
        <v>0</v>
      </c>
      <c r="E611" s="49">
        <v>0</v>
      </c>
      <c r="F611" s="49" t="s">
        <v>129</v>
      </c>
      <c r="G611" s="49" t="s">
        <v>129</v>
      </c>
      <c r="H611" t="str">
        <f t="shared" si="18"/>
        <v>41020117</v>
      </c>
      <c r="I611" t="str">
        <f>VLOOKUP(H611,'Plan de cuentas'!A:J,4,FALSE)</f>
        <v>Analitica</v>
      </c>
      <c r="J611" s="53">
        <f t="shared" si="19"/>
        <v>0</v>
      </c>
    </row>
    <row r="612" spans="1:10" ht="15" customHeight="1" x14ac:dyDescent="0.2">
      <c r="A612" s="50" t="s">
        <v>1754</v>
      </c>
      <c r="B612" s="50" t="s">
        <v>1755</v>
      </c>
      <c r="C612" s="50" t="s">
        <v>129</v>
      </c>
      <c r="D612" s="50">
        <v>0</v>
      </c>
      <c r="E612" s="50">
        <v>0</v>
      </c>
      <c r="F612" s="50" t="s">
        <v>129</v>
      </c>
      <c r="G612" s="50" t="s">
        <v>129</v>
      </c>
      <c r="H612" t="str">
        <f t="shared" si="18"/>
        <v>41020118</v>
      </c>
      <c r="I612" t="str">
        <f>VLOOKUP(H612,'Plan de cuentas'!A:J,4,FALSE)</f>
        <v>Analitica</v>
      </c>
      <c r="J612" s="53">
        <f t="shared" si="19"/>
        <v>0</v>
      </c>
    </row>
    <row r="613" spans="1:10" ht="15" customHeight="1" x14ac:dyDescent="0.2">
      <c r="A613" s="49" t="s">
        <v>1756</v>
      </c>
      <c r="B613" s="49" t="s">
        <v>1757</v>
      </c>
      <c r="C613" s="49" t="s">
        <v>1758</v>
      </c>
      <c r="D613" s="49">
        <v>0</v>
      </c>
      <c r="E613" s="49">
        <v>86800</v>
      </c>
      <c r="F613" s="49" t="s">
        <v>1759</v>
      </c>
      <c r="G613" s="49" t="s">
        <v>129</v>
      </c>
      <c r="H613" t="str">
        <f t="shared" si="18"/>
        <v>41020119</v>
      </c>
      <c r="I613" t="str">
        <f>VLOOKUP(H613,'Plan de cuentas'!A:J,4,FALSE)</f>
        <v>Analitica</v>
      </c>
      <c r="J613" s="53">
        <f t="shared" si="19"/>
        <v>0</v>
      </c>
    </row>
    <row r="614" spans="1:10" ht="15" customHeight="1" x14ac:dyDescent="0.2">
      <c r="A614" s="50" t="s">
        <v>1760</v>
      </c>
      <c r="B614" s="50" t="s">
        <v>1761</v>
      </c>
      <c r="C614" s="50" t="s">
        <v>129</v>
      </c>
      <c r="D614" s="50">
        <v>0</v>
      </c>
      <c r="E614" s="50">
        <v>0</v>
      </c>
      <c r="F614" s="50" t="s">
        <v>129</v>
      </c>
      <c r="G614" s="50" t="s">
        <v>129</v>
      </c>
      <c r="H614" t="str">
        <f t="shared" si="18"/>
        <v>41020120</v>
      </c>
      <c r="I614" t="str">
        <f>VLOOKUP(H614,'Plan de cuentas'!A:J,4,FALSE)</f>
        <v>Analitica</v>
      </c>
      <c r="J614" s="53">
        <f t="shared" si="19"/>
        <v>0</v>
      </c>
    </row>
    <row r="615" spans="1:10" ht="15" customHeight="1" x14ac:dyDescent="0.2">
      <c r="A615" s="49" t="s">
        <v>1762</v>
      </c>
      <c r="B615" s="49" t="s">
        <v>1763</v>
      </c>
      <c r="C615" s="49" t="s">
        <v>1764</v>
      </c>
      <c r="D615" s="49">
        <v>0</v>
      </c>
      <c r="E615" s="49">
        <v>32651.69</v>
      </c>
      <c r="F615" s="49" t="s">
        <v>1765</v>
      </c>
      <c r="G615" s="49" t="s">
        <v>129</v>
      </c>
      <c r="H615" t="str">
        <f t="shared" si="18"/>
        <v>4103</v>
      </c>
      <c r="I615" t="str">
        <f>VLOOKUP(H615,'Plan de cuentas'!A:J,4,FALSE)</f>
        <v>Sintetica</v>
      </c>
      <c r="J615" s="53">
        <f t="shared" si="19"/>
        <v>0</v>
      </c>
    </row>
    <row r="616" spans="1:10" ht="15" customHeight="1" x14ac:dyDescent="0.2">
      <c r="A616" s="50" t="s">
        <v>1766</v>
      </c>
      <c r="B616" s="50" t="s">
        <v>1763</v>
      </c>
      <c r="C616" s="50" t="s">
        <v>1764</v>
      </c>
      <c r="D616" s="50">
        <v>0</v>
      </c>
      <c r="E616" s="50">
        <v>32651.69</v>
      </c>
      <c r="F616" s="50" t="s">
        <v>1765</v>
      </c>
      <c r="G616" s="50" t="s">
        <v>129</v>
      </c>
      <c r="H616" t="str">
        <f t="shared" si="18"/>
        <v>410301</v>
      </c>
      <c r="I616" t="str">
        <f>VLOOKUP(H616,'Plan de cuentas'!A:J,4,FALSE)</f>
        <v>Sintetica</v>
      </c>
      <c r="J616" s="53">
        <f t="shared" si="19"/>
        <v>0</v>
      </c>
    </row>
    <row r="617" spans="1:10" ht="15" customHeight="1" x14ac:dyDescent="0.2">
      <c r="A617" s="49" t="s">
        <v>1767</v>
      </c>
      <c r="B617" s="49" t="s">
        <v>1763</v>
      </c>
      <c r="C617" s="49" t="s">
        <v>1768</v>
      </c>
      <c r="D617" s="49">
        <v>0</v>
      </c>
      <c r="E617" s="49">
        <v>26400.21</v>
      </c>
      <c r="F617" s="49" t="s">
        <v>1769</v>
      </c>
      <c r="G617" s="49" t="s">
        <v>129</v>
      </c>
      <c r="H617" t="str">
        <f t="shared" si="18"/>
        <v>41030101</v>
      </c>
      <c r="I617" t="str">
        <f>VLOOKUP(H617,'Plan de cuentas'!A:J,4,FALSE)</f>
        <v>Analitica</v>
      </c>
      <c r="J617" s="53">
        <f t="shared" si="19"/>
        <v>0</v>
      </c>
    </row>
    <row r="618" spans="1:10" ht="15" customHeight="1" x14ac:dyDescent="0.2">
      <c r="A618" s="50" t="s">
        <v>1770</v>
      </c>
      <c r="B618" s="50" t="s">
        <v>1771</v>
      </c>
      <c r="C618" s="50" t="s">
        <v>129</v>
      </c>
      <c r="D618" s="50">
        <v>0</v>
      </c>
      <c r="E618" s="50">
        <v>0</v>
      </c>
      <c r="F618" s="50" t="s">
        <v>129</v>
      </c>
      <c r="G618" s="50" t="s">
        <v>129</v>
      </c>
      <c r="H618" t="str">
        <f t="shared" si="18"/>
        <v>41030102</v>
      </c>
      <c r="I618" t="str">
        <f>VLOOKUP(H618,'Plan de cuentas'!A:J,4,FALSE)</f>
        <v>Analitica</v>
      </c>
      <c r="J618" s="53">
        <f t="shared" si="19"/>
        <v>0</v>
      </c>
    </row>
    <row r="619" spans="1:10" ht="15" customHeight="1" x14ac:dyDescent="0.2">
      <c r="A619" s="49" t="s">
        <v>1772</v>
      </c>
      <c r="B619" s="49" t="s">
        <v>1773</v>
      </c>
      <c r="C619" s="49" t="s">
        <v>129</v>
      </c>
      <c r="D619" s="49">
        <v>0</v>
      </c>
      <c r="E619" s="49">
        <v>0</v>
      </c>
      <c r="F619" s="49" t="s">
        <v>129</v>
      </c>
      <c r="G619" s="49" t="s">
        <v>129</v>
      </c>
      <c r="H619" t="str">
        <f t="shared" si="18"/>
        <v>41030103</v>
      </c>
      <c r="I619" t="str">
        <f>VLOOKUP(H619,'Plan de cuentas'!A:J,4,FALSE)</f>
        <v>Analitica</v>
      </c>
      <c r="J619" s="53">
        <f t="shared" si="19"/>
        <v>0</v>
      </c>
    </row>
    <row r="620" spans="1:10" ht="15" customHeight="1" x14ac:dyDescent="0.2">
      <c r="A620" s="50" t="s">
        <v>1774</v>
      </c>
      <c r="B620" s="50" t="s">
        <v>1775</v>
      </c>
      <c r="C620" s="50" t="s">
        <v>1776</v>
      </c>
      <c r="D620" s="50">
        <v>0</v>
      </c>
      <c r="E620" s="50">
        <v>5010</v>
      </c>
      <c r="F620" s="50" t="s">
        <v>1777</v>
      </c>
      <c r="G620" s="50" t="s">
        <v>129</v>
      </c>
      <c r="H620" t="str">
        <f t="shared" si="18"/>
        <v>41030104</v>
      </c>
      <c r="I620" t="str">
        <f>VLOOKUP(H620,'Plan de cuentas'!A:J,4,FALSE)</f>
        <v>Analitica</v>
      </c>
      <c r="J620" s="53">
        <f t="shared" si="19"/>
        <v>0</v>
      </c>
    </row>
    <row r="621" spans="1:10" ht="15" customHeight="1" x14ac:dyDescent="0.2">
      <c r="A621" s="49" t="s">
        <v>1778</v>
      </c>
      <c r="B621" s="49" t="s">
        <v>1779</v>
      </c>
      <c r="C621" s="49" t="s">
        <v>1780</v>
      </c>
      <c r="D621" s="49">
        <v>0</v>
      </c>
      <c r="E621" s="49">
        <v>1106.8800000000001</v>
      </c>
      <c r="F621" s="49" t="s">
        <v>1781</v>
      </c>
      <c r="G621" s="49" t="s">
        <v>129</v>
      </c>
      <c r="H621" t="str">
        <f t="shared" si="18"/>
        <v>41030105</v>
      </c>
      <c r="I621" t="str">
        <f>VLOOKUP(H621,'Plan de cuentas'!A:J,4,FALSE)</f>
        <v>Analitica</v>
      </c>
      <c r="J621" s="53">
        <f t="shared" si="19"/>
        <v>0</v>
      </c>
    </row>
    <row r="622" spans="1:10" ht="15" customHeight="1" x14ac:dyDescent="0.2">
      <c r="A622" s="50" t="s">
        <v>1782</v>
      </c>
      <c r="B622" s="50" t="s">
        <v>1783</v>
      </c>
      <c r="C622" s="50" t="s">
        <v>129</v>
      </c>
      <c r="D622" s="50">
        <v>0</v>
      </c>
      <c r="E622" s="50">
        <v>0</v>
      </c>
      <c r="F622" s="50" t="s">
        <v>129</v>
      </c>
      <c r="G622" s="50" t="s">
        <v>129</v>
      </c>
      <c r="H622" t="str">
        <f t="shared" si="18"/>
        <v>41030106</v>
      </c>
      <c r="I622" t="str">
        <f>VLOOKUP(H622,'Plan de cuentas'!A:J,4,FALSE)</f>
        <v>Analitica</v>
      </c>
      <c r="J622" s="53">
        <f t="shared" si="19"/>
        <v>0</v>
      </c>
    </row>
    <row r="623" spans="1:10" ht="15" customHeight="1" x14ac:dyDescent="0.2">
      <c r="A623" s="49" t="s">
        <v>1784</v>
      </c>
      <c r="B623" s="49" t="s">
        <v>1785</v>
      </c>
      <c r="C623" s="49" t="s">
        <v>129</v>
      </c>
      <c r="D623" s="49">
        <v>0</v>
      </c>
      <c r="E623" s="49">
        <v>0</v>
      </c>
      <c r="F623" s="49" t="s">
        <v>129</v>
      </c>
      <c r="G623" s="49" t="s">
        <v>129</v>
      </c>
      <c r="H623" t="str">
        <f t="shared" si="18"/>
        <v>41030107</v>
      </c>
      <c r="I623" t="str">
        <f>VLOOKUP(H623,'Plan de cuentas'!A:J,4,FALSE)</f>
        <v>Analitica</v>
      </c>
      <c r="J623" s="53">
        <f t="shared" si="19"/>
        <v>0</v>
      </c>
    </row>
    <row r="624" spans="1:10" ht="15" customHeight="1" x14ac:dyDescent="0.2">
      <c r="A624" s="50" t="s">
        <v>1786</v>
      </c>
      <c r="B624" s="50" t="s">
        <v>1787</v>
      </c>
      <c r="C624" s="50" t="s">
        <v>129</v>
      </c>
      <c r="D624" s="50">
        <v>0</v>
      </c>
      <c r="E624" s="50">
        <v>0</v>
      </c>
      <c r="F624" s="50" t="s">
        <v>129</v>
      </c>
      <c r="G624" s="50" t="s">
        <v>129</v>
      </c>
      <c r="H624" t="str">
        <f t="shared" si="18"/>
        <v>41030108</v>
      </c>
      <c r="I624" t="str">
        <f>VLOOKUP(H624,'Plan de cuentas'!A:J,4,FALSE)</f>
        <v>Analitica</v>
      </c>
      <c r="J624" s="53">
        <f t="shared" si="19"/>
        <v>0</v>
      </c>
    </row>
    <row r="625" spans="1:10" ht="15" customHeight="1" x14ac:dyDescent="0.2">
      <c r="A625" s="49" t="s">
        <v>1788</v>
      </c>
      <c r="B625" s="49" t="s">
        <v>1789</v>
      </c>
      <c r="C625" s="49" t="s">
        <v>1790</v>
      </c>
      <c r="D625" s="49">
        <v>0</v>
      </c>
      <c r="E625" s="49">
        <v>134.6</v>
      </c>
      <c r="F625" s="49" t="s">
        <v>1791</v>
      </c>
      <c r="G625" s="49" t="s">
        <v>129</v>
      </c>
      <c r="H625" t="str">
        <f t="shared" si="18"/>
        <v>41030109</v>
      </c>
      <c r="I625" t="str">
        <f>VLOOKUP(H625,'Plan de cuentas'!A:J,4,FALSE)</f>
        <v>Analitica</v>
      </c>
      <c r="J625" s="53">
        <f t="shared" si="19"/>
        <v>0</v>
      </c>
    </row>
    <row r="626" spans="1:10" ht="15" customHeight="1" x14ac:dyDescent="0.2">
      <c r="A626" s="50" t="s">
        <v>1792</v>
      </c>
      <c r="B626" s="50" t="s">
        <v>1793</v>
      </c>
      <c r="C626" s="50" t="s">
        <v>1794</v>
      </c>
      <c r="D626" s="50">
        <v>0</v>
      </c>
      <c r="E626" s="50">
        <v>620774.21</v>
      </c>
      <c r="F626" s="50" t="s">
        <v>1795</v>
      </c>
      <c r="G626" s="50" t="s">
        <v>129</v>
      </c>
      <c r="H626" t="str">
        <f t="shared" si="18"/>
        <v>4104</v>
      </c>
      <c r="I626" t="str">
        <f>VLOOKUP(H626,'Plan de cuentas'!A:J,4,FALSE)</f>
        <v>Sintetica</v>
      </c>
      <c r="J626" s="53">
        <f t="shared" si="19"/>
        <v>0</v>
      </c>
    </row>
    <row r="627" spans="1:10" ht="15" customHeight="1" x14ac:dyDescent="0.2">
      <c r="A627" s="49" t="s">
        <v>1796</v>
      </c>
      <c r="B627" s="49" t="s">
        <v>1793</v>
      </c>
      <c r="C627" s="49" t="s">
        <v>1794</v>
      </c>
      <c r="D627" s="49">
        <v>0</v>
      </c>
      <c r="E627" s="49">
        <v>620774.21</v>
      </c>
      <c r="F627" s="49" t="s">
        <v>1795</v>
      </c>
      <c r="G627" s="49" t="s">
        <v>129</v>
      </c>
      <c r="H627" t="str">
        <f t="shared" si="18"/>
        <v>410401</v>
      </c>
      <c r="I627" t="str">
        <f>VLOOKUP(H627,'Plan de cuentas'!A:J,4,FALSE)</f>
        <v>Sintetica</v>
      </c>
      <c r="J627" s="53">
        <f t="shared" si="19"/>
        <v>0</v>
      </c>
    </row>
    <row r="628" spans="1:10" ht="15" customHeight="1" x14ac:dyDescent="0.2">
      <c r="A628" s="50" t="s">
        <v>1797</v>
      </c>
      <c r="B628" s="50" t="s">
        <v>1798</v>
      </c>
      <c r="C628" s="50" t="s">
        <v>129</v>
      </c>
      <c r="D628" s="50">
        <v>0</v>
      </c>
      <c r="E628" s="50">
        <v>0</v>
      </c>
      <c r="F628" s="50" t="s">
        <v>129</v>
      </c>
      <c r="G628" s="50" t="s">
        <v>129</v>
      </c>
      <c r="H628" t="str">
        <f t="shared" si="18"/>
        <v>41040101</v>
      </c>
      <c r="I628" t="str">
        <f>VLOOKUP(H628,'Plan de cuentas'!A:J,4,FALSE)</f>
        <v>Analitica</v>
      </c>
      <c r="J628" s="53">
        <f t="shared" si="19"/>
        <v>0</v>
      </c>
    </row>
    <row r="629" spans="1:10" ht="15" customHeight="1" x14ac:dyDescent="0.2">
      <c r="A629" s="49" t="s">
        <v>1799</v>
      </c>
      <c r="B629" s="49" t="s">
        <v>1800</v>
      </c>
      <c r="C629" s="49" t="s">
        <v>1801</v>
      </c>
      <c r="D629" s="49">
        <v>0</v>
      </c>
      <c r="E629" s="49">
        <v>1151.43</v>
      </c>
      <c r="F629" s="49" t="s">
        <v>1802</v>
      </c>
      <c r="G629" s="49" t="s">
        <v>129</v>
      </c>
      <c r="H629" t="str">
        <f t="shared" si="18"/>
        <v>41040102</v>
      </c>
      <c r="I629" t="str">
        <f>VLOOKUP(H629,'Plan de cuentas'!A:J,4,FALSE)</f>
        <v>Analitica</v>
      </c>
      <c r="J629" s="53">
        <f t="shared" si="19"/>
        <v>0</v>
      </c>
    </row>
    <row r="630" spans="1:10" ht="15" customHeight="1" x14ac:dyDescent="0.2">
      <c r="A630" s="50" t="s">
        <v>1803</v>
      </c>
      <c r="B630" s="50" t="s">
        <v>1804</v>
      </c>
      <c r="C630" s="50" t="s">
        <v>1805</v>
      </c>
      <c r="D630" s="50">
        <v>0</v>
      </c>
      <c r="E630" s="50">
        <v>94500</v>
      </c>
      <c r="F630" s="50" t="s">
        <v>1806</v>
      </c>
      <c r="G630" s="50" t="s">
        <v>129</v>
      </c>
      <c r="H630" t="str">
        <f t="shared" si="18"/>
        <v>41040103</v>
      </c>
      <c r="I630" t="str">
        <f>VLOOKUP(H630,'Plan de cuentas'!A:J,4,FALSE)</f>
        <v>Analitica</v>
      </c>
      <c r="J630" s="53">
        <f t="shared" si="19"/>
        <v>0</v>
      </c>
    </row>
    <row r="631" spans="1:10" ht="15" customHeight="1" x14ac:dyDescent="0.2">
      <c r="A631" s="49" t="s">
        <v>1807</v>
      </c>
      <c r="B631" s="49" t="s">
        <v>1808</v>
      </c>
      <c r="C631" s="49" t="s">
        <v>1809</v>
      </c>
      <c r="D631" s="49">
        <v>0</v>
      </c>
      <c r="E631" s="49">
        <v>8591</v>
      </c>
      <c r="F631" s="49" t="s">
        <v>1810</v>
      </c>
      <c r="G631" s="49" t="s">
        <v>129</v>
      </c>
      <c r="H631" t="str">
        <f t="shared" si="18"/>
        <v>41040104</v>
      </c>
      <c r="I631" t="str">
        <f>VLOOKUP(H631,'Plan de cuentas'!A:J,4,FALSE)</f>
        <v>Analitica</v>
      </c>
      <c r="J631" s="53">
        <f t="shared" si="19"/>
        <v>0</v>
      </c>
    </row>
    <row r="632" spans="1:10" ht="15" customHeight="1" x14ac:dyDescent="0.2">
      <c r="A632" s="50" t="s">
        <v>1811</v>
      </c>
      <c r="B632" s="50" t="s">
        <v>1812</v>
      </c>
      <c r="C632" s="50" t="s">
        <v>1813</v>
      </c>
      <c r="D632" s="50">
        <v>0</v>
      </c>
      <c r="E632" s="50">
        <v>508802.38</v>
      </c>
      <c r="F632" s="50" t="s">
        <v>1814</v>
      </c>
      <c r="G632" s="50" t="s">
        <v>129</v>
      </c>
      <c r="H632" t="str">
        <f t="shared" si="18"/>
        <v>41040105</v>
      </c>
      <c r="I632" t="str">
        <f>VLOOKUP(H632,'Plan de cuentas'!A:J,4,FALSE)</f>
        <v>Analitica</v>
      </c>
      <c r="J632" s="53">
        <f t="shared" si="19"/>
        <v>0</v>
      </c>
    </row>
    <row r="633" spans="1:10" ht="15" customHeight="1" x14ac:dyDescent="0.2">
      <c r="A633" s="49" t="s">
        <v>1815</v>
      </c>
      <c r="B633" s="49" t="s">
        <v>1816</v>
      </c>
      <c r="C633" s="49" t="s">
        <v>1817</v>
      </c>
      <c r="D633" s="49">
        <v>0</v>
      </c>
      <c r="E633" s="49">
        <v>7729.4</v>
      </c>
      <c r="F633" s="49" t="s">
        <v>1818</v>
      </c>
      <c r="G633" s="49" t="s">
        <v>129</v>
      </c>
      <c r="H633" t="str">
        <f t="shared" si="18"/>
        <v>41040106</v>
      </c>
      <c r="I633" t="str">
        <f>VLOOKUP(H633,'Plan de cuentas'!A:J,4,FALSE)</f>
        <v>Analitica</v>
      </c>
      <c r="J633" s="53">
        <f t="shared" si="19"/>
        <v>0</v>
      </c>
    </row>
    <row r="634" spans="1:10" ht="15" customHeight="1" x14ac:dyDescent="0.2">
      <c r="A634" s="50" t="s">
        <v>1819</v>
      </c>
      <c r="B634" s="50" t="s">
        <v>1820</v>
      </c>
      <c r="C634" s="50" t="s">
        <v>129</v>
      </c>
      <c r="D634" s="50">
        <v>0</v>
      </c>
      <c r="E634" s="50">
        <v>0</v>
      </c>
      <c r="F634" s="50" t="s">
        <v>129</v>
      </c>
      <c r="G634" s="50" t="s">
        <v>129</v>
      </c>
      <c r="H634" t="str">
        <f t="shared" si="18"/>
        <v>41040107</v>
      </c>
      <c r="I634" t="str">
        <f>VLOOKUP(H634,'Plan de cuentas'!A:J,4,FALSE)</f>
        <v>Analitica</v>
      </c>
      <c r="J634" s="53">
        <f t="shared" si="19"/>
        <v>0</v>
      </c>
    </row>
    <row r="635" spans="1:10" ht="15" customHeight="1" x14ac:dyDescent="0.2">
      <c r="A635" s="49" t="s">
        <v>1821</v>
      </c>
      <c r="B635" s="49" t="s">
        <v>1822</v>
      </c>
      <c r="C635" s="49" t="s">
        <v>129</v>
      </c>
      <c r="D635" s="49">
        <v>0</v>
      </c>
      <c r="E635" s="49">
        <v>0</v>
      </c>
      <c r="F635" s="49" t="s">
        <v>129</v>
      </c>
      <c r="G635" s="49" t="s">
        <v>129</v>
      </c>
      <c r="H635" t="str">
        <f t="shared" si="18"/>
        <v>41040108</v>
      </c>
      <c r="I635" t="str">
        <f>VLOOKUP(H635,'Plan de cuentas'!A:J,4,FALSE)</f>
        <v>Analitica</v>
      </c>
      <c r="J635" s="53">
        <f t="shared" si="19"/>
        <v>0</v>
      </c>
    </row>
    <row r="636" spans="1:10" ht="15" customHeight="1" x14ac:dyDescent="0.2">
      <c r="A636" s="50" t="s">
        <v>1823</v>
      </c>
      <c r="B636" s="50" t="s">
        <v>1824</v>
      </c>
      <c r="C636" s="50" t="s">
        <v>1825</v>
      </c>
      <c r="D636" s="50">
        <v>0</v>
      </c>
      <c r="E636" s="50">
        <v>1102704.32</v>
      </c>
      <c r="F636" s="50" t="s">
        <v>1826</v>
      </c>
      <c r="G636" s="50" t="s">
        <v>129</v>
      </c>
      <c r="H636" t="str">
        <f t="shared" si="18"/>
        <v>4105</v>
      </c>
      <c r="I636" t="str">
        <f>VLOOKUP(H636,'Plan de cuentas'!A:J,4,FALSE)</f>
        <v>Sintetica</v>
      </c>
      <c r="J636" s="53">
        <f t="shared" si="19"/>
        <v>0</v>
      </c>
    </row>
    <row r="637" spans="1:10" ht="15" customHeight="1" x14ac:dyDescent="0.2">
      <c r="A637" s="49" t="s">
        <v>1827</v>
      </c>
      <c r="B637" s="49" t="s">
        <v>1828</v>
      </c>
      <c r="C637" s="49" t="s">
        <v>1825</v>
      </c>
      <c r="D637" s="49">
        <v>0</v>
      </c>
      <c r="E637" s="49">
        <v>1102704.32</v>
      </c>
      <c r="F637" s="49" t="s">
        <v>1826</v>
      </c>
      <c r="G637" s="49" t="s">
        <v>129</v>
      </c>
      <c r="H637" t="str">
        <f t="shared" si="18"/>
        <v>410501</v>
      </c>
      <c r="I637" t="str">
        <f>VLOOKUP(H637,'Plan de cuentas'!A:J,4,FALSE)</f>
        <v>Sintetica</v>
      </c>
      <c r="J637" s="53">
        <f t="shared" si="19"/>
        <v>0</v>
      </c>
    </row>
    <row r="638" spans="1:10" ht="15" customHeight="1" x14ac:dyDescent="0.2">
      <c r="A638" s="50" t="s">
        <v>1829</v>
      </c>
      <c r="B638" s="50" t="s">
        <v>1830</v>
      </c>
      <c r="C638" s="50" t="s">
        <v>1825</v>
      </c>
      <c r="D638" s="50">
        <v>0</v>
      </c>
      <c r="E638" s="50">
        <v>1102704.32</v>
      </c>
      <c r="F638" s="50" t="s">
        <v>1826</v>
      </c>
      <c r="G638" s="50" t="s">
        <v>129</v>
      </c>
      <c r="H638" t="str">
        <f t="shared" si="18"/>
        <v>41050101</v>
      </c>
      <c r="I638" t="str">
        <f>VLOOKUP(H638,'Plan de cuentas'!A:J,4,FALSE)</f>
        <v>Analitica</v>
      </c>
      <c r="J638" s="53">
        <f t="shared" si="19"/>
        <v>0</v>
      </c>
    </row>
    <row r="639" spans="1:10" ht="15" customHeight="1" x14ac:dyDescent="0.2">
      <c r="A639" s="49" t="s">
        <v>1831</v>
      </c>
      <c r="B639" s="49" t="s">
        <v>1832</v>
      </c>
      <c r="C639" s="49" t="s">
        <v>129</v>
      </c>
      <c r="D639" s="49">
        <v>0</v>
      </c>
      <c r="E639" s="49">
        <v>0</v>
      </c>
      <c r="F639" s="49" t="s">
        <v>129</v>
      </c>
      <c r="G639" s="49" t="s">
        <v>129</v>
      </c>
      <c r="H639" t="str">
        <f t="shared" si="18"/>
        <v>41050102</v>
      </c>
      <c r="I639" t="str">
        <f>VLOOKUP(H639,'Plan de cuentas'!A:J,4,FALSE)</f>
        <v>Analitica</v>
      </c>
      <c r="J639" s="53">
        <f t="shared" si="19"/>
        <v>0</v>
      </c>
    </row>
    <row r="640" spans="1:10" ht="15" customHeight="1" x14ac:dyDescent="0.2">
      <c r="A640" s="50" t="s">
        <v>1833</v>
      </c>
      <c r="B640" s="50" t="s">
        <v>1834</v>
      </c>
      <c r="C640" s="50" t="s">
        <v>1835</v>
      </c>
      <c r="D640" s="50">
        <v>0</v>
      </c>
      <c r="E640" s="50">
        <v>1987895.24</v>
      </c>
      <c r="F640" s="50" t="s">
        <v>1836</v>
      </c>
      <c r="G640" s="50" t="s">
        <v>129</v>
      </c>
      <c r="H640" t="str">
        <f t="shared" si="18"/>
        <v>4106</v>
      </c>
      <c r="I640" t="str">
        <f>VLOOKUP(H640,'Plan de cuentas'!A:J,4,FALSE)</f>
        <v>Sintetica</v>
      </c>
      <c r="J640" s="53">
        <f t="shared" si="19"/>
        <v>0</v>
      </c>
    </row>
    <row r="641" spans="1:10" ht="15" customHeight="1" x14ac:dyDescent="0.2">
      <c r="A641" s="49" t="s">
        <v>1837</v>
      </c>
      <c r="B641" s="49" t="s">
        <v>1834</v>
      </c>
      <c r="C641" s="49" t="s">
        <v>1835</v>
      </c>
      <c r="D641" s="49">
        <v>0</v>
      </c>
      <c r="E641" s="49">
        <v>1987895.24</v>
      </c>
      <c r="F641" s="49" t="s">
        <v>1836</v>
      </c>
      <c r="G641" s="49" t="s">
        <v>129</v>
      </c>
      <c r="H641" t="str">
        <f t="shared" si="18"/>
        <v>410601</v>
      </c>
      <c r="I641" t="str">
        <f>VLOOKUP(H641,'Plan de cuentas'!A:J,4,FALSE)</f>
        <v>Sintetica</v>
      </c>
      <c r="J641" s="53">
        <f t="shared" si="19"/>
        <v>0</v>
      </c>
    </row>
    <row r="642" spans="1:10" ht="15" customHeight="1" x14ac:dyDescent="0.2">
      <c r="A642" s="50" t="s">
        <v>1838</v>
      </c>
      <c r="B642" s="50" t="s">
        <v>1839</v>
      </c>
      <c r="C642" s="50" t="s">
        <v>1840</v>
      </c>
      <c r="D642" s="50">
        <v>0</v>
      </c>
      <c r="E642" s="50">
        <v>38320.089999999997</v>
      </c>
      <c r="F642" s="50" t="s">
        <v>1841</v>
      </c>
      <c r="G642" s="50" t="s">
        <v>129</v>
      </c>
      <c r="H642" t="str">
        <f t="shared" si="18"/>
        <v>41060101</v>
      </c>
      <c r="I642" t="str">
        <f>VLOOKUP(H642,'Plan de cuentas'!A:J,4,FALSE)</f>
        <v>Analitica</v>
      </c>
      <c r="J642" s="53">
        <f t="shared" si="19"/>
        <v>0</v>
      </c>
    </row>
    <row r="643" spans="1:10" ht="15" customHeight="1" x14ac:dyDescent="0.2">
      <c r="A643" s="49" t="s">
        <v>1842</v>
      </c>
      <c r="B643" s="49" t="s">
        <v>1843</v>
      </c>
      <c r="C643" s="49" t="s">
        <v>1844</v>
      </c>
      <c r="D643" s="49">
        <v>0</v>
      </c>
      <c r="E643" s="49">
        <v>12501.57</v>
      </c>
      <c r="F643" s="49" t="s">
        <v>1845</v>
      </c>
      <c r="G643" s="49" t="s">
        <v>129</v>
      </c>
      <c r="H643" t="str">
        <f t="shared" si="18"/>
        <v>41060102</v>
      </c>
      <c r="I643" t="str">
        <f>VLOOKUP(H643,'Plan de cuentas'!A:J,4,FALSE)</f>
        <v>Analitica</v>
      </c>
      <c r="J643" s="53">
        <f t="shared" si="19"/>
        <v>0</v>
      </c>
    </row>
    <row r="644" spans="1:10" ht="15" customHeight="1" x14ac:dyDescent="0.2">
      <c r="A644" s="50" t="s">
        <v>1846</v>
      </c>
      <c r="B644" s="50" t="s">
        <v>1847</v>
      </c>
      <c r="C644" s="50" t="s">
        <v>1848</v>
      </c>
      <c r="D644" s="50">
        <v>0</v>
      </c>
      <c r="E644" s="50">
        <v>3727.27</v>
      </c>
      <c r="F644" s="50" t="s">
        <v>1849</v>
      </c>
      <c r="G644" s="50" t="s">
        <v>129</v>
      </c>
      <c r="H644" t="str">
        <f t="shared" ref="H644:H707" si="20">SUBSTITUTE(A644,".","")</f>
        <v>41060103</v>
      </c>
      <c r="I644" t="str">
        <f>VLOOKUP(H644,'Plan de cuentas'!A:J,4,FALSE)</f>
        <v>Analitica</v>
      </c>
      <c r="J644" s="53">
        <f t="shared" ref="J644:J707" si="21">IF(RIGHT(G644,1)="D",+VALUE(SUBSTITUTE(G644,"D"," ")),IF(RIGHT(G644,1)="C",-VALUE(SUBSTITUTE(G644,"C"," ")),0))</f>
        <v>0</v>
      </c>
    </row>
    <row r="645" spans="1:10" ht="15" customHeight="1" x14ac:dyDescent="0.2">
      <c r="A645" s="49" t="s">
        <v>1850</v>
      </c>
      <c r="B645" s="49" t="s">
        <v>1851</v>
      </c>
      <c r="C645" s="49" t="s">
        <v>1852</v>
      </c>
      <c r="D645" s="49">
        <v>0</v>
      </c>
      <c r="E645" s="49">
        <v>16363.62</v>
      </c>
      <c r="F645" s="49" t="s">
        <v>1853</v>
      </c>
      <c r="G645" s="49" t="s">
        <v>129</v>
      </c>
      <c r="H645" t="str">
        <f t="shared" si="20"/>
        <v>41060104</v>
      </c>
      <c r="I645" t="str">
        <f>VLOOKUP(H645,'Plan de cuentas'!A:J,4,FALSE)</f>
        <v>Analitica</v>
      </c>
      <c r="J645" s="53">
        <f t="shared" si="21"/>
        <v>0</v>
      </c>
    </row>
    <row r="646" spans="1:10" ht="15" customHeight="1" x14ac:dyDescent="0.2">
      <c r="A646" s="50" t="s">
        <v>1854</v>
      </c>
      <c r="B646" s="50" t="s">
        <v>1855</v>
      </c>
      <c r="C646" s="50" t="s">
        <v>1856</v>
      </c>
      <c r="D646" s="50">
        <v>0</v>
      </c>
      <c r="E646" s="50">
        <v>12008.05</v>
      </c>
      <c r="F646" s="50" t="s">
        <v>1857</v>
      </c>
      <c r="G646" s="50" t="s">
        <v>129</v>
      </c>
      <c r="H646" t="str">
        <f t="shared" si="20"/>
        <v>41060105</v>
      </c>
      <c r="I646" t="str">
        <f>VLOOKUP(H646,'Plan de cuentas'!A:J,4,FALSE)</f>
        <v>Analitica</v>
      </c>
      <c r="J646" s="53">
        <f t="shared" si="21"/>
        <v>0</v>
      </c>
    </row>
    <row r="647" spans="1:10" ht="15" customHeight="1" x14ac:dyDescent="0.2">
      <c r="A647" s="49" t="s">
        <v>1858</v>
      </c>
      <c r="B647" s="49" t="s">
        <v>1859</v>
      </c>
      <c r="C647" s="49" t="s">
        <v>1860</v>
      </c>
      <c r="D647" s="49">
        <v>0</v>
      </c>
      <c r="E647" s="49">
        <v>6857.11</v>
      </c>
      <c r="F647" s="49" t="s">
        <v>1861</v>
      </c>
      <c r="G647" s="49" t="s">
        <v>129</v>
      </c>
      <c r="H647" t="str">
        <f t="shared" si="20"/>
        <v>41060106</v>
      </c>
      <c r="I647" t="str">
        <f>VLOOKUP(H647,'Plan de cuentas'!A:J,4,FALSE)</f>
        <v>Analitica</v>
      </c>
      <c r="J647" s="53">
        <f t="shared" si="21"/>
        <v>0</v>
      </c>
    </row>
    <row r="648" spans="1:10" ht="15" customHeight="1" x14ac:dyDescent="0.2">
      <c r="A648" s="50" t="s">
        <v>1862</v>
      </c>
      <c r="B648" s="50" t="s">
        <v>1863</v>
      </c>
      <c r="C648" s="50" t="s">
        <v>1864</v>
      </c>
      <c r="D648" s="50">
        <v>0</v>
      </c>
      <c r="E648" s="50">
        <v>96836.33</v>
      </c>
      <c r="F648" s="50" t="s">
        <v>1865</v>
      </c>
      <c r="G648" s="50" t="s">
        <v>129</v>
      </c>
      <c r="H648" t="str">
        <f t="shared" si="20"/>
        <v>41060107</v>
      </c>
      <c r="I648" t="str">
        <f>VLOOKUP(H648,'Plan de cuentas'!A:J,4,FALSE)</f>
        <v>Analitica</v>
      </c>
      <c r="J648" s="53">
        <f t="shared" si="21"/>
        <v>0</v>
      </c>
    </row>
    <row r="649" spans="1:10" ht="15" customHeight="1" x14ac:dyDescent="0.2">
      <c r="A649" s="49" t="s">
        <v>1866</v>
      </c>
      <c r="B649" s="49" t="s">
        <v>1867</v>
      </c>
      <c r="C649" s="49" t="s">
        <v>1868</v>
      </c>
      <c r="D649" s="49">
        <v>0</v>
      </c>
      <c r="E649" s="49">
        <v>24875.03</v>
      </c>
      <c r="F649" s="49" t="s">
        <v>1869</v>
      </c>
      <c r="G649" s="49" t="s">
        <v>129</v>
      </c>
      <c r="H649" t="str">
        <f t="shared" si="20"/>
        <v>41060108</v>
      </c>
      <c r="I649" t="str">
        <f>VLOOKUP(H649,'Plan de cuentas'!A:J,4,FALSE)</f>
        <v>Analitica</v>
      </c>
      <c r="J649" s="53">
        <f t="shared" si="21"/>
        <v>0</v>
      </c>
    </row>
    <row r="650" spans="1:10" ht="15" customHeight="1" x14ac:dyDescent="0.2">
      <c r="A650" s="50" t="s">
        <v>1870</v>
      </c>
      <c r="B650" s="50" t="s">
        <v>1871</v>
      </c>
      <c r="C650" s="50" t="s">
        <v>129</v>
      </c>
      <c r="D650" s="50">
        <v>0</v>
      </c>
      <c r="E650" s="50">
        <v>0</v>
      </c>
      <c r="F650" s="50" t="s">
        <v>129</v>
      </c>
      <c r="G650" s="50" t="s">
        <v>129</v>
      </c>
      <c r="H650" t="str">
        <f t="shared" si="20"/>
        <v>41060109</v>
      </c>
      <c r="I650" t="str">
        <f>VLOOKUP(H650,'Plan de cuentas'!A:J,4,FALSE)</f>
        <v>Analitica</v>
      </c>
      <c r="J650" s="53">
        <f t="shared" si="21"/>
        <v>0</v>
      </c>
    </row>
    <row r="651" spans="1:10" ht="15" customHeight="1" x14ac:dyDescent="0.2">
      <c r="A651" s="49" t="s">
        <v>1872</v>
      </c>
      <c r="B651" s="49" t="s">
        <v>1873</v>
      </c>
      <c r="C651" s="49" t="s">
        <v>129</v>
      </c>
      <c r="D651" s="49">
        <v>0</v>
      </c>
      <c r="E651" s="49">
        <v>0</v>
      </c>
      <c r="F651" s="49" t="s">
        <v>129</v>
      </c>
      <c r="G651" s="49" t="s">
        <v>129</v>
      </c>
      <c r="H651" t="str">
        <f t="shared" si="20"/>
        <v>41060110</v>
      </c>
      <c r="I651" t="str">
        <f>VLOOKUP(H651,'Plan de cuentas'!A:J,4,FALSE)</f>
        <v>Analitica</v>
      </c>
      <c r="J651" s="53">
        <f t="shared" si="21"/>
        <v>0</v>
      </c>
    </row>
    <row r="652" spans="1:10" ht="15" customHeight="1" x14ac:dyDescent="0.2">
      <c r="A652" s="50" t="s">
        <v>1874</v>
      </c>
      <c r="B652" s="50" t="s">
        <v>1875</v>
      </c>
      <c r="C652" s="50" t="s">
        <v>1876</v>
      </c>
      <c r="D652" s="50">
        <v>0</v>
      </c>
      <c r="E652" s="50">
        <v>920898.09</v>
      </c>
      <c r="F652" s="50" t="s">
        <v>1877</v>
      </c>
      <c r="G652" s="50" t="s">
        <v>129</v>
      </c>
      <c r="H652" t="str">
        <f t="shared" si="20"/>
        <v>41060111</v>
      </c>
      <c r="I652" t="str">
        <f>VLOOKUP(H652,'Plan de cuentas'!A:J,4,FALSE)</f>
        <v>Analitica</v>
      </c>
      <c r="J652" s="53">
        <f t="shared" si="21"/>
        <v>0</v>
      </c>
    </row>
    <row r="653" spans="1:10" ht="15" customHeight="1" x14ac:dyDescent="0.2">
      <c r="A653" s="49" t="s">
        <v>1878</v>
      </c>
      <c r="B653" s="49" t="s">
        <v>1879</v>
      </c>
      <c r="C653" s="49" t="s">
        <v>1880</v>
      </c>
      <c r="D653" s="49">
        <v>0</v>
      </c>
      <c r="E653" s="49">
        <v>243938.41</v>
      </c>
      <c r="F653" s="49" t="s">
        <v>1881</v>
      </c>
      <c r="G653" s="49" t="s">
        <v>129</v>
      </c>
      <c r="H653" t="str">
        <f t="shared" si="20"/>
        <v>41060112</v>
      </c>
      <c r="I653" t="str">
        <f>VLOOKUP(H653,'Plan de cuentas'!A:J,4,FALSE)</f>
        <v>Analitica</v>
      </c>
      <c r="J653" s="53">
        <f t="shared" si="21"/>
        <v>0</v>
      </c>
    </row>
    <row r="654" spans="1:10" ht="15" customHeight="1" x14ac:dyDescent="0.2">
      <c r="A654" s="50" t="s">
        <v>1882</v>
      </c>
      <c r="B654" s="50" t="s">
        <v>1883</v>
      </c>
      <c r="C654" s="50" t="s">
        <v>129</v>
      </c>
      <c r="D654" s="50">
        <v>0</v>
      </c>
      <c r="E654" s="50">
        <v>0</v>
      </c>
      <c r="F654" s="50" t="s">
        <v>129</v>
      </c>
      <c r="G654" s="50" t="s">
        <v>129</v>
      </c>
      <c r="H654" t="str">
        <f t="shared" si="20"/>
        <v>41060113</v>
      </c>
      <c r="I654" t="str">
        <f>VLOOKUP(H654,'Plan de cuentas'!A:J,4,FALSE)</f>
        <v>Analitica</v>
      </c>
      <c r="J654" s="53">
        <f t="shared" si="21"/>
        <v>0</v>
      </c>
    </row>
    <row r="655" spans="1:10" ht="15" customHeight="1" x14ac:dyDescent="0.2">
      <c r="A655" s="49" t="s">
        <v>1884</v>
      </c>
      <c r="B655" s="49" t="s">
        <v>1885</v>
      </c>
      <c r="C655" s="49" t="s">
        <v>1886</v>
      </c>
      <c r="D655" s="49">
        <v>0</v>
      </c>
      <c r="E655" s="49">
        <v>206204.84</v>
      </c>
      <c r="F655" s="49" t="s">
        <v>1887</v>
      </c>
      <c r="G655" s="49" t="s">
        <v>129</v>
      </c>
      <c r="H655" t="str">
        <f t="shared" si="20"/>
        <v>41060114</v>
      </c>
      <c r="I655" t="str">
        <f>VLOOKUP(H655,'Plan de cuentas'!A:J,4,FALSE)</f>
        <v>Analitica</v>
      </c>
      <c r="J655" s="53">
        <f t="shared" si="21"/>
        <v>0</v>
      </c>
    </row>
    <row r="656" spans="1:10" ht="15" customHeight="1" x14ac:dyDescent="0.2">
      <c r="A656" s="50" t="s">
        <v>1888</v>
      </c>
      <c r="B656" s="50" t="s">
        <v>1889</v>
      </c>
      <c r="C656" s="50" t="s">
        <v>1890</v>
      </c>
      <c r="D656" s="50">
        <v>0</v>
      </c>
      <c r="E656" s="50">
        <v>48912.33</v>
      </c>
      <c r="F656" s="50" t="s">
        <v>1891</v>
      </c>
      <c r="G656" s="50" t="s">
        <v>129</v>
      </c>
      <c r="H656" t="str">
        <f t="shared" si="20"/>
        <v>41060115</v>
      </c>
      <c r="I656" t="str">
        <f>VLOOKUP(H656,'Plan de cuentas'!A:J,4,FALSE)</f>
        <v>Analitica</v>
      </c>
      <c r="J656" s="53">
        <f t="shared" si="21"/>
        <v>0</v>
      </c>
    </row>
    <row r="657" spans="1:10" ht="15" customHeight="1" x14ac:dyDescent="0.2">
      <c r="A657" s="49" t="s">
        <v>1892</v>
      </c>
      <c r="B657" s="49" t="s">
        <v>1893</v>
      </c>
      <c r="C657" s="49" t="s">
        <v>129</v>
      </c>
      <c r="D657" s="49">
        <v>0</v>
      </c>
      <c r="E657" s="49">
        <v>0</v>
      </c>
      <c r="F657" s="49" t="s">
        <v>129</v>
      </c>
      <c r="G657" s="49" t="s">
        <v>129</v>
      </c>
      <c r="H657" t="str">
        <f t="shared" si="20"/>
        <v>41060116</v>
      </c>
      <c r="I657" t="str">
        <f>VLOOKUP(H657,'Plan de cuentas'!A:J,4,FALSE)</f>
        <v>Analitica</v>
      </c>
      <c r="J657" s="53">
        <f t="shared" si="21"/>
        <v>0</v>
      </c>
    </row>
    <row r="658" spans="1:10" ht="15" customHeight="1" x14ac:dyDescent="0.2">
      <c r="A658" s="50" t="s">
        <v>1894</v>
      </c>
      <c r="B658" s="50" t="s">
        <v>1895</v>
      </c>
      <c r="C658" s="50" t="s">
        <v>1896</v>
      </c>
      <c r="D658" s="50">
        <v>0</v>
      </c>
      <c r="E658" s="50">
        <v>356452.5</v>
      </c>
      <c r="F658" s="50" t="s">
        <v>1897</v>
      </c>
      <c r="G658" s="50" t="s">
        <v>129</v>
      </c>
      <c r="H658" t="str">
        <f t="shared" si="20"/>
        <v>41060117</v>
      </c>
      <c r="I658" t="str">
        <f>VLOOKUP(H658,'Plan de cuentas'!A:J,4,FALSE)</f>
        <v>Analitica</v>
      </c>
      <c r="J658" s="53">
        <f t="shared" si="21"/>
        <v>0</v>
      </c>
    </row>
    <row r="659" spans="1:10" ht="15" customHeight="1" x14ac:dyDescent="0.2">
      <c r="A659" s="49" t="s">
        <v>1898</v>
      </c>
      <c r="B659" s="49" t="s">
        <v>1899</v>
      </c>
      <c r="C659" s="49" t="s">
        <v>1900</v>
      </c>
      <c r="D659" s="49">
        <v>202806480.55000001</v>
      </c>
      <c r="E659" s="49">
        <v>218212264.71000001</v>
      </c>
      <c r="F659" s="49" t="s">
        <v>1901</v>
      </c>
      <c r="G659" s="49" t="s">
        <v>129</v>
      </c>
      <c r="H659" t="str">
        <f t="shared" si="20"/>
        <v>42</v>
      </c>
      <c r="I659" t="str">
        <f>VLOOKUP(H659,'Plan de cuentas'!A:J,4,FALSE)</f>
        <v>Sintetica</v>
      </c>
      <c r="J659" s="53">
        <f t="shared" si="21"/>
        <v>0</v>
      </c>
    </row>
    <row r="660" spans="1:10" ht="15" customHeight="1" x14ac:dyDescent="0.2">
      <c r="A660" s="50" t="s">
        <v>1902</v>
      </c>
      <c r="B660" s="50" t="s">
        <v>1903</v>
      </c>
      <c r="C660" s="50" t="s">
        <v>1904</v>
      </c>
      <c r="D660" s="50">
        <v>0</v>
      </c>
      <c r="E660" s="50">
        <v>426604.15</v>
      </c>
      <c r="F660" s="50" t="s">
        <v>1905</v>
      </c>
      <c r="G660" s="50" t="s">
        <v>129</v>
      </c>
      <c r="H660" t="str">
        <f t="shared" si="20"/>
        <v>4201</v>
      </c>
      <c r="I660" t="str">
        <f>VLOOKUP(H660,'Plan de cuentas'!A:J,4,FALSE)</f>
        <v>Sintetica</v>
      </c>
      <c r="J660" s="53">
        <f t="shared" si="21"/>
        <v>0</v>
      </c>
    </row>
    <row r="661" spans="1:10" ht="15" customHeight="1" x14ac:dyDescent="0.2">
      <c r="A661" s="49" t="s">
        <v>1906</v>
      </c>
      <c r="B661" s="49" t="s">
        <v>1903</v>
      </c>
      <c r="C661" s="49" t="s">
        <v>1904</v>
      </c>
      <c r="D661" s="49">
        <v>0</v>
      </c>
      <c r="E661" s="49">
        <v>426604.15</v>
      </c>
      <c r="F661" s="49" t="s">
        <v>1905</v>
      </c>
      <c r="G661" s="49" t="s">
        <v>129</v>
      </c>
      <c r="H661" t="str">
        <f t="shared" si="20"/>
        <v>420101</v>
      </c>
      <c r="I661" t="str">
        <f>VLOOKUP(H661,'Plan de cuentas'!A:J,4,FALSE)</f>
        <v>Sintetica</v>
      </c>
      <c r="J661" s="53">
        <f t="shared" si="21"/>
        <v>0</v>
      </c>
    </row>
    <row r="662" spans="1:10" ht="15" customHeight="1" x14ac:dyDescent="0.2">
      <c r="A662" s="50" t="s">
        <v>1907</v>
      </c>
      <c r="B662" s="50" t="s">
        <v>1908</v>
      </c>
      <c r="C662" s="50" t="s">
        <v>1909</v>
      </c>
      <c r="D662" s="50">
        <v>0</v>
      </c>
      <c r="E662" s="50">
        <v>426603.03</v>
      </c>
      <c r="F662" s="50" t="s">
        <v>1910</v>
      </c>
      <c r="G662" s="50" t="s">
        <v>129</v>
      </c>
      <c r="H662" t="str">
        <f t="shared" si="20"/>
        <v>42010101</v>
      </c>
      <c r="I662" t="str">
        <f>VLOOKUP(H662,'Plan de cuentas'!A:J,4,FALSE)</f>
        <v>Analitica</v>
      </c>
      <c r="J662" s="53">
        <f t="shared" si="21"/>
        <v>0</v>
      </c>
    </row>
    <row r="663" spans="1:10" ht="15" customHeight="1" x14ac:dyDescent="0.2">
      <c r="A663" s="49" t="s">
        <v>1911</v>
      </c>
      <c r="B663" s="49" t="s">
        <v>1912</v>
      </c>
      <c r="C663" s="49" t="s">
        <v>1913</v>
      </c>
      <c r="D663" s="49">
        <v>0</v>
      </c>
      <c r="E663" s="49">
        <v>1.1200000000000001</v>
      </c>
      <c r="F663" s="49" t="s">
        <v>1914</v>
      </c>
      <c r="G663" s="49" t="s">
        <v>129</v>
      </c>
      <c r="H663" t="str">
        <f t="shared" si="20"/>
        <v>42010102</v>
      </c>
      <c r="I663" t="str">
        <f>VLOOKUP(H663,'Plan de cuentas'!A:J,4,FALSE)</f>
        <v>Analitica</v>
      </c>
      <c r="J663" s="53">
        <f t="shared" si="21"/>
        <v>0</v>
      </c>
    </row>
    <row r="664" spans="1:10" ht="15" customHeight="1" x14ac:dyDescent="0.2">
      <c r="A664" s="50" t="s">
        <v>1915</v>
      </c>
      <c r="B664" s="50" t="s">
        <v>1916</v>
      </c>
      <c r="C664" s="50" t="s">
        <v>1917</v>
      </c>
      <c r="D664" s="50">
        <v>0</v>
      </c>
      <c r="E664" s="50">
        <v>487960.34</v>
      </c>
      <c r="F664" s="50" t="s">
        <v>1918</v>
      </c>
      <c r="G664" s="50" t="s">
        <v>129</v>
      </c>
      <c r="H664" t="str">
        <f t="shared" si="20"/>
        <v>4202</v>
      </c>
      <c r="I664" t="str">
        <f>VLOOKUP(H664,'Plan de cuentas'!A:J,4,FALSE)</f>
        <v>Sintetica</v>
      </c>
      <c r="J664" s="53">
        <f t="shared" si="21"/>
        <v>0</v>
      </c>
    </row>
    <row r="665" spans="1:10" ht="15" customHeight="1" x14ac:dyDescent="0.2">
      <c r="A665" s="49" t="s">
        <v>1919</v>
      </c>
      <c r="B665" s="49" t="s">
        <v>1920</v>
      </c>
      <c r="C665" s="49" t="s">
        <v>1917</v>
      </c>
      <c r="D665" s="49">
        <v>0</v>
      </c>
      <c r="E665" s="49">
        <v>487960.34</v>
      </c>
      <c r="F665" s="49" t="s">
        <v>1918</v>
      </c>
      <c r="G665" s="49" t="s">
        <v>129</v>
      </c>
      <c r="H665" t="str">
        <f t="shared" si="20"/>
        <v>420201</v>
      </c>
      <c r="I665" t="str">
        <f>VLOOKUP(H665,'Plan de cuentas'!A:J,4,FALSE)</f>
        <v>Sintetica</v>
      </c>
      <c r="J665" s="53">
        <f t="shared" si="21"/>
        <v>0</v>
      </c>
    </row>
    <row r="666" spans="1:10" ht="15" customHeight="1" x14ac:dyDescent="0.2">
      <c r="A666" s="50" t="s">
        <v>1921</v>
      </c>
      <c r="B666" s="50" t="s">
        <v>1920</v>
      </c>
      <c r="C666" s="50" t="s">
        <v>1917</v>
      </c>
      <c r="D666" s="50">
        <v>0</v>
      </c>
      <c r="E666" s="50">
        <v>487960.34</v>
      </c>
      <c r="F666" s="50" t="s">
        <v>1918</v>
      </c>
      <c r="G666" s="50" t="s">
        <v>129</v>
      </c>
      <c r="H666" t="str">
        <f t="shared" si="20"/>
        <v>42020101</v>
      </c>
      <c r="I666" t="str">
        <f>VLOOKUP(H666,'Plan de cuentas'!A:J,4,FALSE)</f>
        <v>Analitica</v>
      </c>
      <c r="J666" s="53">
        <f t="shared" si="21"/>
        <v>0</v>
      </c>
    </row>
    <row r="667" spans="1:10" ht="15" customHeight="1" x14ac:dyDescent="0.2">
      <c r="A667" s="49" t="s">
        <v>1922</v>
      </c>
      <c r="B667" s="49" t="s">
        <v>1923</v>
      </c>
      <c r="C667" s="49" t="s">
        <v>1924</v>
      </c>
      <c r="D667" s="49">
        <v>202806480.55000001</v>
      </c>
      <c r="E667" s="49">
        <v>214090199.97</v>
      </c>
      <c r="F667" s="49" t="s">
        <v>1925</v>
      </c>
      <c r="G667" s="49" t="s">
        <v>129</v>
      </c>
      <c r="H667" t="str">
        <f t="shared" si="20"/>
        <v>4203</v>
      </c>
      <c r="I667" t="str">
        <f>VLOOKUP(H667,'Plan de cuentas'!A:J,4,FALSE)</f>
        <v>Sintetica</v>
      </c>
      <c r="J667" s="53">
        <f t="shared" si="21"/>
        <v>0</v>
      </c>
    </row>
    <row r="668" spans="1:10" ht="15" customHeight="1" x14ac:dyDescent="0.2">
      <c r="A668" s="50" t="s">
        <v>1926</v>
      </c>
      <c r="B668" s="50" t="s">
        <v>1923</v>
      </c>
      <c r="C668" s="50" t="s">
        <v>1924</v>
      </c>
      <c r="D668" s="50">
        <v>202806480.55000001</v>
      </c>
      <c r="E668" s="50">
        <v>214090199.97</v>
      </c>
      <c r="F668" s="50" t="s">
        <v>1925</v>
      </c>
      <c r="G668" s="50" t="s">
        <v>129</v>
      </c>
      <c r="H668" t="str">
        <f t="shared" si="20"/>
        <v>420301</v>
      </c>
      <c r="I668" t="str">
        <f>VLOOKUP(H668,'Plan de cuentas'!A:J,4,FALSE)</f>
        <v>Sintetica</v>
      </c>
      <c r="J668" s="53">
        <f t="shared" si="21"/>
        <v>0</v>
      </c>
    </row>
    <row r="669" spans="1:10" ht="15" customHeight="1" x14ac:dyDescent="0.2">
      <c r="A669" s="49" t="s">
        <v>1927</v>
      </c>
      <c r="B669" s="49" t="s">
        <v>1928</v>
      </c>
      <c r="C669" s="49" t="s">
        <v>1929</v>
      </c>
      <c r="D669" s="49">
        <v>398754.76</v>
      </c>
      <c r="E669" s="49">
        <v>403116.1</v>
      </c>
      <c r="F669" s="49" t="s">
        <v>1930</v>
      </c>
      <c r="G669" s="49" t="s">
        <v>129</v>
      </c>
      <c r="H669" t="str">
        <f t="shared" si="20"/>
        <v>42030101</v>
      </c>
      <c r="I669" t="str">
        <f>VLOOKUP(H669,'Plan de cuentas'!A:J,4,FALSE)</f>
        <v>Analitica</v>
      </c>
      <c r="J669" s="53">
        <f t="shared" si="21"/>
        <v>0</v>
      </c>
    </row>
    <row r="670" spans="1:10" ht="15" customHeight="1" x14ac:dyDescent="0.2">
      <c r="A670" s="50" t="s">
        <v>1931</v>
      </c>
      <c r="B670" s="50" t="s">
        <v>1932</v>
      </c>
      <c r="C670" s="50" t="s">
        <v>1933</v>
      </c>
      <c r="D670" s="50">
        <v>0</v>
      </c>
      <c r="E670" s="50">
        <v>5274.8</v>
      </c>
      <c r="F670" s="50" t="s">
        <v>1934</v>
      </c>
      <c r="G670" s="50" t="s">
        <v>129</v>
      </c>
      <c r="H670" t="str">
        <f t="shared" si="20"/>
        <v>42030102</v>
      </c>
      <c r="I670" t="str">
        <f>VLOOKUP(H670,'Plan de cuentas'!A:J,4,FALSE)</f>
        <v>Analitica</v>
      </c>
      <c r="J670" s="53">
        <f t="shared" si="21"/>
        <v>0</v>
      </c>
    </row>
    <row r="671" spans="1:10" ht="15" customHeight="1" x14ac:dyDescent="0.2">
      <c r="A671" s="49" t="s">
        <v>1935</v>
      </c>
      <c r="B671" s="49" t="s">
        <v>1936</v>
      </c>
      <c r="C671" s="49" t="s">
        <v>1937</v>
      </c>
      <c r="D671" s="49">
        <v>202390507.09999999</v>
      </c>
      <c r="E671" s="49">
        <v>202390506.19999999</v>
      </c>
      <c r="F671" s="49" t="s">
        <v>1938</v>
      </c>
      <c r="G671" s="49" t="s">
        <v>129</v>
      </c>
      <c r="H671" t="str">
        <f t="shared" si="20"/>
        <v>42030103</v>
      </c>
      <c r="I671" t="str">
        <f>VLOOKUP(H671,'Plan de cuentas'!A:J,4,FALSE)</f>
        <v>Analitica</v>
      </c>
      <c r="J671" s="53">
        <f t="shared" si="21"/>
        <v>0</v>
      </c>
    </row>
    <row r="672" spans="1:10" ht="15" customHeight="1" x14ac:dyDescent="0.2">
      <c r="A672" s="50" t="s">
        <v>1939</v>
      </c>
      <c r="B672" s="50" t="s">
        <v>1940</v>
      </c>
      <c r="C672" s="50" t="s">
        <v>1941</v>
      </c>
      <c r="D672" s="50">
        <v>17218.689999999999</v>
      </c>
      <c r="E672" s="50">
        <v>1421.98</v>
      </c>
      <c r="F672" s="50" t="s">
        <v>1942</v>
      </c>
      <c r="G672" s="50" t="s">
        <v>129</v>
      </c>
      <c r="H672" t="str">
        <f t="shared" si="20"/>
        <v>42030104</v>
      </c>
      <c r="I672" t="str">
        <f>VLOOKUP(H672,'Plan de cuentas'!A:J,4,FALSE)</f>
        <v>Analitica</v>
      </c>
      <c r="J672" s="53">
        <f t="shared" si="21"/>
        <v>0</v>
      </c>
    </row>
    <row r="673" spans="1:10" ht="15" customHeight="1" x14ac:dyDescent="0.2">
      <c r="A673" s="49" t="s">
        <v>1943</v>
      </c>
      <c r="B673" s="49" t="s">
        <v>1944</v>
      </c>
      <c r="C673" s="49" t="s">
        <v>129</v>
      </c>
      <c r="D673" s="49">
        <v>0</v>
      </c>
      <c r="E673" s="49">
        <v>0</v>
      </c>
      <c r="F673" s="49" t="s">
        <v>129</v>
      </c>
      <c r="G673" s="49" t="s">
        <v>129</v>
      </c>
      <c r="H673" t="str">
        <f t="shared" si="20"/>
        <v>42030105</v>
      </c>
      <c r="I673" t="str">
        <f>VLOOKUP(H673,'Plan de cuentas'!A:J,4,FALSE)</f>
        <v>Analitica</v>
      </c>
      <c r="J673" s="53">
        <f t="shared" si="21"/>
        <v>0</v>
      </c>
    </row>
    <row r="674" spans="1:10" ht="15" customHeight="1" x14ac:dyDescent="0.2">
      <c r="A674" s="50" t="s">
        <v>1945</v>
      </c>
      <c r="B674" s="50" t="s">
        <v>1946</v>
      </c>
      <c r="C674" s="50" t="s">
        <v>1947</v>
      </c>
      <c r="D674" s="50">
        <v>0</v>
      </c>
      <c r="E674" s="50">
        <v>1613369.44</v>
      </c>
      <c r="F674" s="50" t="s">
        <v>1948</v>
      </c>
      <c r="G674" s="50" t="s">
        <v>129</v>
      </c>
      <c r="H674" t="str">
        <f t="shared" si="20"/>
        <v>42030106</v>
      </c>
      <c r="I674" t="str">
        <f>VLOOKUP(H674,'Plan de cuentas'!A:J,4,FALSE)</f>
        <v>Analitica</v>
      </c>
      <c r="J674" s="53">
        <f t="shared" si="21"/>
        <v>0</v>
      </c>
    </row>
    <row r="675" spans="1:10" ht="15" customHeight="1" x14ac:dyDescent="0.2">
      <c r="A675" s="49" t="s">
        <v>1949</v>
      </c>
      <c r="B675" s="49" t="s">
        <v>1950</v>
      </c>
      <c r="C675" s="49" t="s">
        <v>1951</v>
      </c>
      <c r="D675" s="49">
        <v>0</v>
      </c>
      <c r="E675" s="49">
        <v>46306.59</v>
      </c>
      <c r="F675" s="49" t="s">
        <v>1952</v>
      </c>
      <c r="G675" s="49" t="s">
        <v>129</v>
      </c>
      <c r="H675" t="str">
        <f t="shared" si="20"/>
        <v>42030107</v>
      </c>
      <c r="I675" t="str">
        <f>VLOOKUP(H675,'Plan de cuentas'!A:J,4,FALSE)</f>
        <v>Analitica</v>
      </c>
      <c r="J675" s="53">
        <f t="shared" si="21"/>
        <v>0</v>
      </c>
    </row>
    <row r="676" spans="1:10" ht="15" customHeight="1" x14ac:dyDescent="0.2">
      <c r="A676" s="50" t="s">
        <v>1953</v>
      </c>
      <c r="B676" s="50" t="s">
        <v>1954</v>
      </c>
      <c r="C676" s="50" t="s">
        <v>1955</v>
      </c>
      <c r="D676" s="50">
        <v>0</v>
      </c>
      <c r="E676" s="50">
        <v>9469131.9299999997</v>
      </c>
      <c r="F676" s="50" t="s">
        <v>1956</v>
      </c>
      <c r="G676" s="50" t="s">
        <v>129</v>
      </c>
      <c r="H676" t="str">
        <f t="shared" si="20"/>
        <v>42030108</v>
      </c>
      <c r="I676" t="str">
        <f>VLOOKUP(H676,'Plan de cuentas'!A:J,4,FALSE)</f>
        <v>Analitica</v>
      </c>
      <c r="J676" s="53">
        <f t="shared" si="21"/>
        <v>0</v>
      </c>
    </row>
    <row r="677" spans="1:10" ht="15" customHeight="1" x14ac:dyDescent="0.2">
      <c r="A677" s="49" t="s">
        <v>1957</v>
      </c>
      <c r="B677" s="49" t="s">
        <v>1958</v>
      </c>
      <c r="C677" s="49" t="s">
        <v>129</v>
      </c>
      <c r="D677" s="49">
        <v>0</v>
      </c>
      <c r="E677" s="49">
        <v>0</v>
      </c>
      <c r="F677" s="49" t="s">
        <v>129</v>
      </c>
      <c r="G677" s="49" t="s">
        <v>129</v>
      </c>
      <c r="H677" t="str">
        <f t="shared" si="20"/>
        <v>42030109</v>
      </c>
      <c r="I677" t="str">
        <f>VLOOKUP(H677,'Plan de cuentas'!A:J,4,FALSE)</f>
        <v>Analitica</v>
      </c>
      <c r="J677" s="53">
        <f t="shared" si="21"/>
        <v>0</v>
      </c>
    </row>
    <row r="678" spans="1:10" ht="15" customHeight="1" x14ac:dyDescent="0.2">
      <c r="A678" s="50" t="s">
        <v>1959</v>
      </c>
      <c r="B678" s="50" t="s">
        <v>1960</v>
      </c>
      <c r="C678" s="50" t="s">
        <v>1961</v>
      </c>
      <c r="D678" s="50">
        <v>0</v>
      </c>
      <c r="E678" s="50">
        <v>161072.93</v>
      </c>
      <c r="F678" s="50" t="s">
        <v>1962</v>
      </c>
      <c r="G678" s="50" t="s">
        <v>129</v>
      </c>
      <c r="H678" t="str">
        <f t="shared" si="20"/>
        <v>42030110</v>
      </c>
      <c r="I678" t="str">
        <f>VLOOKUP(H678,'Plan de cuentas'!A:J,4,FALSE)</f>
        <v>Analitica</v>
      </c>
      <c r="J678" s="53">
        <f t="shared" si="21"/>
        <v>0</v>
      </c>
    </row>
    <row r="679" spans="1:10" ht="15" customHeight="1" x14ac:dyDescent="0.2">
      <c r="A679" s="49" t="s">
        <v>1963</v>
      </c>
      <c r="B679" s="49" t="s">
        <v>1489</v>
      </c>
      <c r="C679" s="49" t="s">
        <v>129</v>
      </c>
      <c r="D679" s="49">
        <v>0</v>
      </c>
      <c r="E679" s="49">
        <v>0</v>
      </c>
      <c r="F679" s="49" t="s">
        <v>129</v>
      </c>
      <c r="G679" s="49" t="s">
        <v>129</v>
      </c>
      <c r="H679" t="str">
        <f t="shared" si="20"/>
        <v>4204</v>
      </c>
      <c r="I679" t="str">
        <f>VLOOKUP(H679,'Plan de cuentas'!A:J,4,FALSE)</f>
        <v>Sintetica</v>
      </c>
      <c r="J679" s="53">
        <f t="shared" si="21"/>
        <v>0</v>
      </c>
    </row>
    <row r="680" spans="1:10" ht="15" customHeight="1" x14ac:dyDescent="0.2">
      <c r="A680" s="50" t="s">
        <v>1964</v>
      </c>
      <c r="B680" s="50" t="s">
        <v>1489</v>
      </c>
      <c r="C680" s="50" t="s">
        <v>129</v>
      </c>
      <c r="D680" s="50">
        <v>0</v>
      </c>
      <c r="E680" s="50">
        <v>0</v>
      </c>
      <c r="F680" s="50" t="s">
        <v>129</v>
      </c>
      <c r="G680" s="50" t="s">
        <v>129</v>
      </c>
      <c r="H680" t="str">
        <f t="shared" si="20"/>
        <v>420401</v>
      </c>
      <c r="I680" t="str">
        <f>VLOOKUP(H680,'Plan de cuentas'!A:J,4,FALSE)</f>
        <v>Sintetica</v>
      </c>
      <c r="J680" s="53">
        <f t="shared" si="21"/>
        <v>0</v>
      </c>
    </row>
    <row r="681" spans="1:10" ht="15" customHeight="1" x14ac:dyDescent="0.2">
      <c r="A681" s="49" t="s">
        <v>1965</v>
      </c>
      <c r="B681" s="49" t="s">
        <v>1966</v>
      </c>
      <c r="C681" s="49" t="s">
        <v>129</v>
      </c>
      <c r="D681" s="49">
        <v>0</v>
      </c>
      <c r="E681" s="49">
        <v>0</v>
      </c>
      <c r="F681" s="49" t="s">
        <v>129</v>
      </c>
      <c r="G681" s="49" t="s">
        <v>129</v>
      </c>
      <c r="H681" t="str">
        <f t="shared" si="20"/>
        <v>42040101</v>
      </c>
      <c r="I681" t="str">
        <f>VLOOKUP(H681,'Plan de cuentas'!A:J,4,FALSE)</f>
        <v>Analitica</v>
      </c>
      <c r="J681" s="53">
        <f t="shared" si="21"/>
        <v>0</v>
      </c>
    </row>
    <row r="682" spans="1:10" ht="15" customHeight="1" x14ac:dyDescent="0.2">
      <c r="A682" s="50" t="s">
        <v>1967</v>
      </c>
      <c r="B682" s="50" t="s">
        <v>1968</v>
      </c>
      <c r="C682" s="50" t="s">
        <v>1969</v>
      </c>
      <c r="D682" s="50">
        <v>0</v>
      </c>
      <c r="E682" s="50">
        <v>3207500.25</v>
      </c>
      <c r="F682" s="50" t="s">
        <v>1970</v>
      </c>
      <c r="G682" s="50" t="s">
        <v>129</v>
      </c>
      <c r="H682" t="str">
        <f t="shared" si="20"/>
        <v>4205</v>
      </c>
      <c r="I682" t="str">
        <f>VLOOKUP(H682,'Plan de cuentas'!A:J,4,FALSE)</f>
        <v>Sintetica</v>
      </c>
      <c r="J682" s="53">
        <f t="shared" si="21"/>
        <v>0</v>
      </c>
    </row>
    <row r="683" spans="1:10" ht="15" customHeight="1" x14ac:dyDescent="0.2">
      <c r="A683" s="49" t="s">
        <v>1971</v>
      </c>
      <c r="B683" s="49" t="s">
        <v>1968</v>
      </c>
      <c r="C683" s="49" t="s">
        <v>1969</v>
      </c>
      <c r="D683" s="49">
        <v>0</v>
      </c>
      <c r="E683" s="49">
        <v>3207500.25</v>
      </c>
      <c r="F683" s="49" t="s">
        <v>1970</v>
      </c>
      <c r="G683" s="49" t="s">
        <v>129</v>
      </c>
      <c r="H683" t="str">
        <f t="shared" si="20"/>
        <v>420501</v>
      </c>
      <c r="I683" t="str">
        <f>VLOOKUP(H683,'Plan de cuentas'!A:J,4,FALSE)</f>
        <v>Sintetica</v>
      </c>
      <c r="J683" s="53">
        <f t="shared" si="21"/>
        <v>0</v>
      </c>
    </row>
    <row r="684" spans="1:10" ht="15" customHeight="1" x14ac:dyDescent="0.2">
      <c r="A684" s="50" t="s">
        <v>1972</v>
      </c>
      <c r="B684" s="50" t="s">
        <v>1973</v>
      </c>
      <c r="C684" s="50" t="s">
        <v>1974</v>
      </c>
      <c r="D684" s="50">
        <v>0</v>
      </c>
      <c r="E684" s="50">
        <v>1760887.49</v>
      </c>
      <c r="F684" s="50" t="s">
        <v>1975</v>
      </c>
      <c r="G684" s="50" t="s">
        <v>129</v>
      </c>
      <c r="H684" t="str">
        <f t="shared" si="20"/>
        <v>42050101</v>
      </c>
      <c r="I684" t="str">
        <f>VLOOKUP(H684,'Plan de cuentas'!A:J,4,FALSE)</f>
        <v>Analitica</v>
      </c>
      <c r="J684" s="53">
        <f t="shared" si="21"/>
        <v>0</v>
      </c>
    </row>
    <row r="685" spans="1:10" ht="15" customHeight="1" x14ac:dyDescent="0.2">
      <c r="A685" s="49" t="s">
        <v>1976</v>
      </c>
      <c r="B685" s="49" t="s">
        <v>1977</v>
      </c>
      <c r="C685" s="49" t="s">
        <v>1978</v>
      </c>
      <c r="D685" s="49">
        <v>0</v>
      </c>
      <c r="E685" s="49">
        <v>15461.58</v>
      </c>
      <c r="F685" s="49" t="s">
        <v>1979</v>
      </c>
      <c r="G685" s="49" t="s">
        <v>129</v>
      </c>
      <c r="H685" t="str">
        <f t="shared" si="20"/>
        <v>42050102</v>
      </c>
      <c r="I685" t="str">
        <f>VLOOKUP(H685,'Plan de cuentas'!A:J,4,FALSE)</f>
        <v>Analitica</v>
      </c>
      <c r="J685" s="53">
        <f t="shared" si="21"/>
        <v>0</v>
      </c>
    </row>
    <row r="686" spans="1:10" ht="15" customHeight="1" x14ac:dyDescent="0.2">
      <c r="A686" s="50" t="s">
        <v>1980</v>
      </c>
      <c r="B686" s="50" t="s">
        <v>1981</v>
      </c>
      <c r="C686" s="50" t="s">
        <v>1982</v>
      </c>
      <c r="D686" s="50">
        <v>0</v>
      </c>
      <c r="E686" s="50">
        <v>25232.26</v>
      </c>
      <c r="F686" s="50" t="s">
        <v>1983</v>
      </c>
      <c r="G686" s="50" t="s">
        <v>129</v>
      </c>
      <c r="H686" t="str">
        <f t="shared" si="20"/>
        <v>42050103</v>
      </c>
      <c r="I686" t="str">
        <f>VLOOKUP(H686,'Plan de cuentas'!A:J,4,FALSE)</f>
        <v>Analitica</v>
      </c>
      <c r="J686" s="53">
        <f t="shared" si="21"/>
        <v>0</v>
      </c>
    </row>
    <row r="687" spans="1:10" ht="15" customHeight="1" x14ac:dyDescent="0.2">
      <c r="A687" s="49" t="s">
        <v>1984</v>
      </c>
      <c r="B687" s="49" t="s">
        <v>1985</v>
      </c>
      <c r="C687" s="49" t="s">
        <v>1986</v>
      </c>
      <c r="D687" s="49">
        <v>0</v>
      </c>
      <c r="E687" s="49">
        <v>1377129.92</v>
      </c>
      <c r="F687" s="49" t="s">
        <v>1987</v>
      </c>
      <c r="G687" s="49" t="s">
        <v>129</v>
      </c>
      <c r="H687" t="str">
        <f t="shared" si="20"/>
        <v>42050104</v>
      </c>
      <c r="I687" t="str">
        <f>VLOOKUP(H687,'Plan de cuentas'!A:J,4,FALSE)</f>
        <v>Analitica</v>
      </c>
      <c r="J687" s="53">
        <f t="shared" si="21"/>
        <v>0</v>
      </c>
    </row>
    <row r="688" spans="1:10" ht="15" customHeight="1" x14ac:dyDescent="0.2">
      <c r="A688" s="50" t="s">
        <v>1988</v>
      </c>
      <c r="B688" s="50" t="s">
        <v>1989</v>
      </c>
      <c r="C688" s="50" t="s">
        <v>1990</v>
      </c>
      <c r="D688" s="50">
        <v>0</v>
      </c>
      <c r="E688" s="50">
        <v>18000</v>
      </c>
      <c r="F688" s="50" t="s">
        <v>1991</v>
      </c>
      <c r="G688" s="50" t="s">
        <v>129</v>
      </c>
      <c r="H688" t="str">
        <f t="shared" si="20"/>
        <v>42050105</v>
      </c>
      <c r="I688" t="str">
        <f>VLOOKUP(H688,'Plan de cuentas'!A:J,4,FALSE)</f>
        <v>Analitica</v>
      </c>
      <c r="J688" s="53">
        <f t="shared" si="21"/>
        <v>0</v>
      </c>
    </row>
    <row r="689" spans="1:10" ht="15" customHeight="1" x14ac:dyDescent="0.2">
      <c r="A689" s="49" t="s">
        <v>1992</v>
      </c>
      <c r="B689" s="49" t="s">
        <v>1993</v>
      </c>
      <c r="C689" s="49" t="s">
        <v>1994</v>
      </c>
      <c r="D689" s="49">
        <v>0</v>
      </c>
      <c r="E689" s="49">
        <v>10789</v>
      </c>
      <c r="F689" s="49" t="s">
        <v>1995</v>
      </c>
      <c r="G689" s="49" t="s">
        <v>129</v>
      </c>
      <c r="H689" t="str">
        <f t="shared" si="20"/>
        <v>42050106</v>
      </c>
      <c r="I689" t="str">
        <f>VLOOKUP(H689,'Plan de cuentas'!A:J,4,FALSE)</f>
        <v>Analitica</v>
      </c>
      <c r="J689" s="53">
        <f t="shared" si="21"/>
        <v>0</v>
      </c>
    </row>
    <row r="690" spans="1:10" ht="15" customHeight="1" x14ac:dyDescent="0.2">
      <c r="A690" s="50" t="s">
        <v>1996</v>
      </c>
      <c r="B690" s="50" t="s">
        <v>1997</v>
      </c>
      <c r="C690" s="50" t="s">
        <v>1998</v>
      </c>
      <c r="D690" s="50">
        <v>84281380.090000004</v>
      </c>
      <c r="E690" s="50">
        <v>21783814.789999999</v>
      </c>
      <c r="F690" s="50" t="s">
        <v>1999</v>
      </c>
      <c r="G690" s="50" t="s">
        <v>129</v>
      </c>
      <c r="H690" t="str">
        <f t="shared" si="20"/>
        <v>5</v>
      </c>
      <c r="I690" t="str">
        <f>VLOOKUP(H690,'Plan de cuentas'!A:J,4,FALSE)</f>
        <v>Sintetica</v>
      </c>
      <c r="J690" s="53">
        <f t="shared" si="21"/>
        <v>0</v>
      </c>
    </row>
    <row r="691" spans="1:10" ht="15" customHeight="1" x14ac:dyDescent="0.2">
      <c r="A691" s="49" t="s">
        <v>2000</v>
      </c>
      <c r="B691" s="49" t="s">
        <v>2001</v>
      </c>
      <c r="C691" s="49" t="s">
        <v>2002</v>
      </c>
      <c r="D691" s="49">
        <v>52268126.259999998</v>
      </c>
      <c r="E691" s="49">
        <v>5672502.9100000001</v>
      </c>
      <c r="F691" s="49" t="s">
        <v>2003</v>
      </c>
      <c r="G691" s="49" t="s">
        <v>129</v>
      </c>
      <c r="H691" t="str">
        <f t="shared" si="20"/>
        <v>51</v>
      </c>
      <c r="I691" t="str">
        <f>VLOOKUP(H691,'Plan de cuentas'!A:J,4,FALSE)</f>
        <v>Sintetica</v>
      </c>
      <c r="J691" s="53">
        <f t="shared" si="21"/>
        <v>0</v>
      </c>
    </row>
    <row r="692" spans="1:10" ht="15" customHeight="1" x14ac:dyDescent="0.2">
      <c r="A692" s="50" t="s">
        <v>2004</v>
      </c>
      <c r="B692" s="50" t="s">
        <v>2005</v>
      </c>
      <c r="C692" s="50" t="s">
        <v>2006</v>
      </c>
      <c r="D692" s="50">
        <v>34096978.789999999</v>
      </c>
      <c r="E692" s="50">
        <v>5435059.4500000002</v>
      </c>
      <c r="F692" s="50" t="s">
        <v>2007</v>
      </c>
      <c r="G692" s="50" t="s">
        <v>129</v>
      </c>
      <c r="H692" t="str">
        <f t="shared" si="20"/>
        <v>5101</v>
      </c>
      <c r="I692" t="str">
        <f>VLOOKUP(H692,'Plan de cuentas'!A:J,4,FALSE)</f>
        <v>Sintetica</v>
      </c>
      <c r="J692" s="53">
        <f t="shared" si="21"/>
        <v>0</v>
      </c>
    </row>
    <row r="693" spans="1:10" ht="15" customHeight="1" x14ac:dyDescent="0.2">
      <c r="A693" s="49" t="s">
        <v>2008</v>
      </c>
      <c r="B693" s="49" t="s">
        <v>2005</v>
      </c>
      <c r="C693" s="49" t="s">
        <v>2009</v>
      </c>
      <c r="D693" s="49">
        <v>31818803.98</v>
      </c>
      <c r="E693" s="49">
        <v>5284595.2</v>
      </c>
      <c r="F693" s="49" t="s">
        <v>2010</v>
      </c>
      <c r="G693" s="49" t="s">
        <v>129</v>
      </c>
      <c r="H693" t="str">
        <f t="shared" si="20"/>
        <v>510101</v>
      </c>
      <c r="I693" t="str">
        <f>VLOOKUP(H693,'Plan de cuentas'!A:J,4,FALSE)</f>
        <v>Sintetica</v>
      </c>
      <c r="J693" s="53">
        <f t="shared" si="21"/>
        <v>0</v>
      </c>
    </row>
    <row r="694" spans="1:10" ht="15" customHeight="1" x14ac:dyDescent="0.2">
      <c r="A694" s="50" t="s">
        <v>2011</v>
      </c>
      <c r="B694" s="50" t="s">
        <v>2012</v>
      </c>
      <c r="C694" s="50" t="s">
        <v>2013</v>
      </c>
      <c r="D694" s="50">
        <v>3703296.83</v>
      </c>
      <c r="E694" s="50">
        <v>1129219.5900000001</v>
      </c>
      <c r="F694" s="50" t="s">
        <v>2014</v>
      </c>
      <c r="G694" s="50" t="s">
        <v>129</v>
      </c>
      <c r="H694" t="str">
        <f t="shared" si="20"/>
        <v>51010101</v>
      </c>
      <c r="I694" t="str">
        <f>VLOOKUP(H694,'Plan de cuentas'!A:J,4,FALSE)</f>
        <v>Analitica</v>
      </c>
      <c r="J694" s="53">
        <f t="shared" si="21"/>
        <v>0</v>
      </c>
    </row>
    <row r="695" spans="1:10" ht="15" customHeight="1" x14ac:dyDescent="0.2">
      <c r="A695" s="49" t="s">
        <v>2015</v>
      </c>
      <c r="B695" s="49" t="s">
        <v>2016</v>
      </c>
      <c r="C695" s="49" t="s">
        <v>2017</v>
      </c>
      <c r="D695" s="49">
        <v>4666401.6900000004</v>
      </c>
      <c r="E695" s="49">
        <v>222207.23</v>
      </c>
      <c r="F695" s="49" t="s">
        <v>2018</v>
      </c>
      <c r="G695" s="49" t="s">
        <v>129</v>
      </c>
      <c r="H695" t="str">
        <f t="shared" si="20"/>
        <v>51010102</v>
      </c>
      <c r="I695" t="str">
        <f>VLOOKUP(H695,'Plan de cuentas'!A:J,4,FALSE)</f>
        <v>Analitica</v>
      </c>
      <c r="J695" s="53">
        <f t="shared" si="21"/>
        <v>0</v>
      </c>
    </row>
    <row r="696" spans="1:10" ht="15" customHeight="1" x14ac:dyDescent="0.2">
      <c r="A696" s="50" t="s">
        <v>2019</v>
      </c>
      <c r="B696" s="50" t="s">
        <v>2020</v>
      </c>
      <c r="C696" s="50" t="s">
        <v>2021</v>
      </c>
      <c r="D696" s="50">
        <v>836705.45</v>
      </c>
      <c r="E696" s="50">
        <v>121932.09</v>
      </c>
      <c r="F696" s="50" t="s">
        <v>2022</v>
      </c>
      <c r="G696" s="50" t="s">
        <v>129</v>
      </c>
      <c r="H696" t="str">
        <f t="shared" si="20"/>
        <v>51010103</v>
      </c>
      <c r="I696" t="str">
        <f>VLOOKUP(H696,'Plan de cuentas'!A:J,4,FALSE)</f>
        <v>Analitica</v>
      </c>
      <c r="J696" s="53">
        <f t="shared" si="21"/>
        <v>0</v>
      </c>
    </row>
    <row r="697" spans="1:10" ht="15" customHeight="1" x14ac:dyDescent="0.2">
      <c r="A697" s="49" t="s">
        <v>2023</v>
      </c>
      <c r="B697" s="49" t="s">
        <v>2024</v>
      </c>
      <c r="C697" s="49" t="s">
        <v>129</v>
      </c>
      <c r="D697" s="49">
        <v>0</v>
      </c>
      <c r="E697" s="49">
        <v>0</v>
      </c>
      <c r="F697" s="49" t="s">
        <v>129</v>
      </c>
      <c r="G697" s="49" t="s">
        <v>129</v>
      </c>
      <c r="H697" t="str">
        <f t="shared" si="20"/>
        <v>51010104</v>
      </c>
      <c r="I697" t="str">
        <f>VLOOKUP(H697,'Plan de cuentas'!A:J,4,FALSE)</f>
        <v>Analitica</v>
      </c>
      <c r="J697" s="53">
        <f t="shared" si="21"/>
        <v>0</v>
      </c>
    </row>
    <row r="698" spans="1:10" ht="15" customHeight="1" x14ac:dyDescent="0.2">
      <c r="A698" s="50" t="s">
        <v>2025</v>
      </c>
      <c r="B698" s="50" t="s">
        <v>2026</v>
      </c>
      <c r="C698" s="50" t="s">
        <v>2027</v>
      </c>
      <c r="D698" s="50">
        <v>14689971.35</v>
      </c>
      <c r="E698" s="50">
        <v>2577520.9700000002</v>
      </c>
      <c r="F698" s="50" t="s">
        <v>2028</v>
      </c>
      <c r="G698" s="50" t="s">
        <v>129</v>
      </c>
      <c r="H698" t="str">
        <f t="shared" si="20"/>
        <v>51010105</v>
      </c>
      <c r="I698" t="str">
        <f>VLOOKUP(H698,'Plan de cuentas'!A:J,4,FALSE)</f>
        <v>Analitica</v>
      </c>
      <c r="J698" s="53">
        <f t="shared" si="21"/>
        <v>0</v>
      </c>
    </row>
    <row r="699" spans="1:10" ht="15" customHeight="1" x14ac:dyDescent="0.2">
      <c r="A699" s="49" t="s">
        <v>2029</v>
      </c>
      <c r="B699" s="49" t="s">
        <v>2030</v>
      </c>
      <c r="C699" s="49" t="s">
        <v>129</v>
      </c>
      <c r="D699" s="49">
        <v>0</v>
      </c>
      <c r="E699" s="49">
        <v>0</v>
      </c>
      <c r="F699" s="49" t="s">
        <v>129</v>
      </c>
      <c r="G699" s="49" t="s">
        <v>129</v>
      </c>
      <c r="H699" t="str">
        <f t="shared" si="20"/>
        <v>51010106</v>
      </c>
      <c r="I699" t="str">
        <f>VLOOKUP(H699,'Plan de cuentas'!A:J,4,FALSE)</f>
        <v>Analitica</v>
      </c>
      <c r="J699" s="53">
        <f t="shared" si="21"/>
        <v>0</v>
      </c>
    </row>
    <row r="700" spans="1:10" ht="15" customHeight="1" x14ac:dyDescent="0.2">
      <c r="A700" s="50" t="s">
        <v>2031</v>
      </c>
      <c r="B700" s="50" t="s">
        <v>2032</v>
      </c>
      <c r="C700" s="50" t="s">
        <v>129</v>
      </c>
      <c r="D700" s="50">
        <v>0</v>
      </c>
      <c r="E700" s="50">
        <v>0</v>
      </c>
      <c r="F700" s="50" t="s">
        <v>129</v>
      </c>
      <c r="G700" s="50" t="s">
        <v>129</v>
      </c>
      <c r="H700" t="str">
        <f t="shared" si="20"/>
        <v>51010107</v>
      </c>
      <c r="I700" t="str">
        <f>VLOOKUP(H700,'Plan de cuentas'!A:J,4,FALSE)</f>
        <v>Analitica</v>
      </c>
      <c r="J700" s="53">
        <f t="shared" si="21"/>
        <v>0</v>
      </c>
    </row>
    <row r="701" spans="1:10" ht="15" customHeight="1" x14ac:dyDescent="0.2">
      <c r="A701" s="49" t="s">
        <v>2033</v>
      </c>
      <c r="B701" s="49" t="s">
        <v>2034</v>
      </c>
      <c r="C701" s="49" t="s">
        <v>129</v>
      </c>
      <c r="D701" s="49">
        <v>0</v>
      </c>
      <c r="E701" s="49">
        <v>0</v>
      </c>
      <c r="F701" s="49" t="s">
        <v>129</v>
      </c>
      <c r="G701" s="49" t="s">
        <v>129</v>
      </c>
      <c r="H701" t="str">
        <f t="shared" si="20"/>
        <v>51010108</v>
      </c>
      <c r="I701" t="str">
        <f>VLOOKUP(H701,'Plan de cuentas'!A:J,4,FALSE)</f>
        <v>Analitica</v>
      </c>
      <c r="J701" s="53">
        <f t="shared" si="21"/>
        <v>0</v>
      </c>
    </row>
    <row r="702" spans="1:10" ht="15" customHeight="1" x14ac:dyDescent="0.2">
      <c r="A702" s="50" t="s">
        <v>2035</v>
      </c>
      <c r="B702" s="50" t="s">
        <v>2036</v>
      </c>
      <c r="C702" s="50" t="s">
        <v>2037</v>
      </c>
      <c r="D702" s="50">
        <v>0</v>
      </c>
      <c r="E702" s="50">
        <v>45008.83</v>
      </c>
      <c r="F702" s="50" t="s">
        <v>2038</v>
      </c>
      <c r="G702" s="50" t="s">
        <v>129</v>
      </c>
      <c r="H702" t="str">
        <f t="shared" si="20"/>
        <v>51010109</v>
      </c>
      <c r="I702" t="str">
        <f>VLOOKUP(H702,'Plan de cuentas'!A:J,4,FALSE)</f>
        <v>Analitica</v>
      </c>
      <c r="J702" s="53">
        <f t="shared" si="21"/>
        <v>0</v>
      </c>
    </row>
    <row r="703" spans="1:10" ht="15" customHeight="1" x14ac:dyDescent="0.2">
      <c r="A703" s="49" t="s">
        <v>2039</v>
      </c>
      <c r="B703" s="49" t="s">
        <v>2040</v>
      </c>
      <c r="C703" s="49" t="s">
        <v>2041</v>
      </c>
      <c r="D703" s="49">
        <v>58366.83</v>
      </c>
      <c r="E703" s="49">
        <v>0</v>
      </c>
      <c r="F703" s="49" t="s">
        <v>2042</v>
      </c>
      <c r="G703" s="49" t="s">
        <v>129</v>
      </c>
      <c r="H703" t="str">
        <f t="shared" si="20"/>
        <v>51010110</v>
      </c>
      <c r="I703" t="str">
        <f>VLOOKUP(H703,'Plan de cuentas'!A:J,4,FALSE)</f>
        <v>Analitica</v>
      </c>
      <c r="J703" s="53">
        <f t="shared" si="21"/>
        <v>0</v>
      </c>
    </row>
    <row r="704" spans="1:10" ht="15" customHeight="1" x14ac:dyDescent="0.2">
      <c r="A704" s="50" t="s">
        <v>2043</v>
      </c>
      <c r="B704" s="50" t="s">
        <v>2044</v>
      </c>
      <c r="C704" s="50" t="s">
        <v>2045</v>
      </c>
      <c r="D704" s="50">
        <v>738237.6</v>
      </c>
      <c r="E704" s="50">
        <v>169742.62</v>
      </c>
      <c r="F704" s="50" t="s">
        <v>2046</v>
      </c>
      <c r="G704" s="50" t="s">
        <v>129</v>
      </c>
      <c r="H704" t="str">
        <f t="shared" si="20"/>
        <v>51010111</v>
      </c>
      <c r="I704" t="str">
        <f>VLOOKUP(H704,'Plan de cuentas'!A:J,4,FALSE)</f>
        <v>Analitica</v>
      </c>
      <c r="J704" s="53">
        <f t="shared" si="21"/>
        <v>0</v>
      </c>
    </row>
    <row r="705" spans="1:10" ht="15" customHeight="1" x14ac:dyDescent="0.2">
      <c r="A705" s="49" t="s">
        <v>2047</v>
      </c>
      <c r="B705" s="49" t="s">
        <v>2048</v>
      </c>
      <c r="C705" s="49" t="s">
        <v>2049</v>
      </c>
      <c r="D705" s="49">
        <v>468644</v>
      </c>
      <c r="E705" s="49">
        <v>77596.960000000006</v>
      </c>
      <c r="F705" s="49" t="s">
        <v>2050</v>
      </c>
      <c r="G705" s="49" t="s">
        <v>129</v>
      </c>
      <c r="H705" t="str">
        <f t="shared" si="20"/>
        <v>51010112</v>
      </c>
      <c r="I705" t="str">
        <f>VLOOKUP(H705,'Plan de cuentas'!A:J,4,FALSE)</f>
        <v>Analitica</v>
      </c>
      <c r="J705" s="53">
        <f t="shared" si="21"/>
        <v>0</v>
      </c>
    </row>
    <row r="706" spans="1:10" ht="15" customHeight="1" x14ac:dyDescent="0.2">
      <c r="A706" s="50" t="s">
        <v>2051</v>
      </c>
      <c r="B706" s="50" t="s">
        <v>2052</v>
      </c>
      <c r="C706" s="50" t="s">
        <v>2053</v>
      </c>
      <c r="D706" s="50">
        <v>6459523.3399999999</v>
      </c>
      <c r="E706" s="50">
        <v>900180.4</v>
      </c>
      <c r="F706" s="50" t="s">
        <v>2054</v>
      </c>
      <c r="G706" s="50" t="s">
        <v>129</v>
      </c>
      <c r="H706" t="str">
        <f t="shared" si="20"/>
        <v>51010113</v>
      </c>
      <c r="I706" t="str">
        <f>VLOOKUP(H706,'Plan de cuentas'!A:J,4,FALSE)</f>
        <v>Analitica</v>
      </c>
      <c r="J706" s="53">
        <f t="shared" si="21"/>
        <v>0</v>
      </c>
    </row>
    <row r="707" spans="1:10" ht="15" customHeight="1" x14ac:dyDescent="0.2">
      <c r="A707" s="49" t="s">
        <v>2055</v>
      </c>
      <c r="B707" s="49" t="s">
        <v>2056</v>
      </c>
      <c r="C707" s="49" t="s">
        <v>129</v>
      </c>
      <c r="D707" s="49">
        <v>0</v>
      </c>
      <c r="E707" s="49">
        <v>0</v>
      </c>
      <c r="F707" s="49" t="s">
        <v>129</v>
      </c>
      <c r="G707" s="49" t="s">
        <v>129</v>
      </c>
      <c r="H707" t="str">
        <f t="shared" si="20"/>
        <v>51010114</v>
      </c>
      <c r="I707" t="str">
        <f>VLOOKUP(H707,'Plan de cuentas'!A:J,4,FALSE)</f>
        <v>Analitica</v>
      </c>
      <c r="J707" s="53">
        <f t="shared" si="21"/>
        <v>0</v>
      </c>
    </row>
    <row r="708" spans="1:10" ht="15" customHeight="1" x14ac:dyDescent="0.2">
      <c r="A708" s="50" t="s">
        <v>2057</v>
      </c>
      <c r="B708" s="50" t="s">
        <v>2058</v>
      </c>
      <c r="C708" s="50" t="s">
        <v>2059</v>
      </c>
      <c r="D708" s="50">
        <v>197656.89</v>
      </c>
      <c r="E708" s="50">
        <v>41186.51</v>
      </c>
      <c r="F708" s="50" t="s">
        <v>2060</v>
      </c>
      <c r="G708" s="50" t="s">
        <v>129</v>
      </c>
      <c r="H708" t="str">
        <f t="shared" ref="H708:H771" si="22">SUBSTITUTE(A708,".","")</f>
        <v>51010115</v>
      </c>
      <c r="I708" t="str">
        <f>VLOOKUP(H708,'Plan de cuentas'!A:J,4,FALSE)</f>
        <v>Analitica</v>
      </c>
      <c r="J708" s="53">
        <f t="shared" ref="J708:J771" si="23">IF(RIGHT(G708,1)="D",+VALUE(SUBSTITUTE(G708,"D"," ")),IF(RIGHT(G708,1)="C",-VALUE(SUBSTITUTE(G708,"C"," ")),0))</f>
        <v>0</v>
      </c>
    </row>
    <row r="709" spans="1:10" ht="15" customHeight="1" x14ac:dyDescent="0.2">
      <c r="A709" s="49" t="s">
        <v>2061</v>
      </c>
      <c r="B709" s="49" t="s">
        <v>2062</v>
      </c>
      <c r="C709" s="49" t="s">
        <v>2063</v>
      </c>
      <c r="D709" s="49">
        <v>2278174.81</v>
      </c>
      <c r="E709" s="49">
        <v>150464.25</v>
      </c>
      <c r="F709" s="49" t="s">
        <v>2064</v>
      </c>
      <c r="G709" s="49" t="s">
        <v>129</v>
      </c>
      <c r="H709" t="str">
        <f t="shared" si="22"/>
        <v>510102</v>
      </c>
      <c r="I709" t="str">
        <f>VLOOKUP(H709,'Plan de cuentas'!A:J,4,FALSE)</f>
        <v>Sintetica</v>
      </c>
      <c r="J709" s="53">
        <f t="shared" si="23"/>
        <v>0</v>
      </c>
    </row>
    <row r="710" spans="1:10" ht="15" customHeight="1" x14ac:dyDescent="0.2">
      <c r="A710" s="50" t="s">
        <v>2065</v>
      </c>
      <c r="B710" s="50" t="s">
        <v>2066</v>
      </c>
      <c r="C710" s="50" t="s">
        <v>129</v>
      </c>
      <c r="D710" s="50">
        <v>0</v>
      </c>
      <c r="E710" s="50">
        <v>0</v>
      </c>
      <c r="F710" s="50" t="s">
        <v>129</v>
      </c>
      <c r="G710" s="50" t="s">
        <v>129</v>
      </c>
      <c r="H710" t="str">
        <f t="shared" si="22"/>
        <v>51010201</v>
      </c>
      <c r="I710" t="str">
        <f>VLOOKUP(H710,'Plan de cuentas'!A:J,4,FALSE)</f>
        <v>Analitica</v>
      </c>
      <c r="J710" s="53">
        <f t="shared" si="23"/>
        <v>0</v>
      </c>
    </row>
    <row r="711" spans="1:10" ht="15" customHeight="1" x14ac:dyDescent="0.2">
      <c r="A711" s="49" t="s">
        <v>2067</v>
      </c>
      <c r="B711" s="49" t="s">
        <v>2068</v>
      </c>
      <c r="C711" s="49" t="s">
        <v>2069</v>
      </c>
      <c r="D711" s="49">
        <v>2618.0700000000002</v>
      </c>
      <c r="E711" s="49">
        <v>482.5</v>
      </c>
      <c r="F711" s="49" t="s">
        <v>2070</v>
      </c>
      <c r="G711" s="49" t="s">
        <v>129</v>
      </c>
      <c r="H711" t="str">
        <f t="shared" si="22"/>
        <v>51010202</v>
      </c>
      <c r="I711" t="str">
        <f>VLOOKUP(H711,'Plan de cuentas'!A:J,4,FALSE)</f>
        <v>Analitica</v>
      </c>
      <c r="J711" s="53">
        <f t="shared" si="23"/>
        <v>0</v>
      </c>
    </row>
    <row r="712" spans="1:10" ht="15" customHeight="1" x14ac:dyDescent="0.2">
      <c r="A712" s="50" t="s">
        <v>2071</v>
      </c>
      <c r="B712" s="50" t="s">
        <v>2072</v>
      </c>
      <c r="C712" s="50" t="s">
        <v>2073</v>
      </c>
      <c r="D712" s="50">
        <v>2432.9299999999998</v>
      </c>
      <c r="E712" s="50">
        <v>0</v>
      </c>
      <c r="F712" s="50" t="s">
        <v>2074</v>
      </c>
      <c r="G712" s="50" t="s">
        <v>129</v>
      </c>
      <c r="H712" t="str">
        <f t="shared" si="22"/>
        <v>51010203</v>
      </c>
      <c r="I712" t="str">
        <f>VLOOKUP(H712,'Plan de cuentas'!A:J,4,FALSE)</f>
        <v>Analitica</v>
      </c>
      <c r="J712" s="53">
        <f t="shared" si="23"/>
        <v>0</v>
      </c>
    </row>
    <row r="713" spans="1:10" ht="15" customHeight="1" x14ac:dyDescent="0.2">
      <c r="A713" s="49" t="s">
        <v>2075</v>
      </c>
      <c r="B713" s="49" t="s">
        <v>2076</v>
      </c>
      <c r="C713" s="49" t="s">
        <v>2077</v>
      </c>
      <c r="D713" s="49">
        <v>1412128.13</v>
      </c>
      <c r="E713" s="49">
        <v>148834.39000000001</v>
      </c>
      <c r="F713" s="49" t="s">
        <v>2078</v>
      </c>
      <c r="G713" s="49" t="s">
        <v>129</v>
      </c>
      <c r="H713" t="str">
        <f t="shared" si="22"/>
        <v>51010204</v>
      </c>
      <c r="I713" t="str">
        <f>VLOOKUP(H713,'Plan de cuentas'!A:J,4,FALSE)</f>
        <v>Analitica</v>
      </c>
      <c r="J713" s="53">
        <f t="shared" si="23"/>
        <v>0</v>
      </c>
    </row>
    <row r="714" spans="1:10" ht="15" customHeight="1" x14ac:dyDescent="0.2">
      <c r="A714" s="50" t="s">
        <v>2079</v>
      </c>
      <c r="B714" s="50" t="s">
        <v>2080</v>
      </c>
      <c r="C714" s="50" t="s">
        <v>2081</v>
      </c>
      <c r="D714" s="50">
        <v>12938.73</v>
      </c>
      <c r="E714" s="50">
        <v>1147.3599999999999</v>
      </c>
      <c r="F714" s="50" t="s">
        <v>2082</v>
      </c>
      <c r="G714" s="50" t="s">
        <v>129</v>
      </c>
      <c r="H714" t="str">
        <f t="shared" si="22"/>
        <v>51010205</v>
      </c>
      <c r="I714" t="str">
        <f>VLOOKUP(H714,'Plan de cuentas'!A:J,4,FALSE)</f>
        <v>Analitica</v>
      </c>
      <c r="J714" s="53">
        <f t="shared" si="23"/>
        <v>0</v>
      </c>
    </row>
    <row r="715" spans="1:10" ht="15" customHeight="1" x14ac:dyDescent="0.2">
      <c r="A715" s="49" t="s">
        <v>2083</v>
      </c>
      <c r="B715" s="49" t="s">
        <v>2084</v>
      </c>
      <c r="C715" s="49" t="s">
        <v>2085</v>
      </c>
      <c r="D715" s="49">
        <v>841999.79</v>
      </c>
      <c r="E715" s="49">
        <v>0</v>
      </c>
      <c r="F715" s="49" t="s">
        <v>2086</v>
      </c>
      <c r="G715" s="49" t="s">
        <v>129</v>
      </c>
      <c r="H715" t="str">
        <f t="shared" si="22"/>
        <v>51010206</v>
      </c>
      <c r="I715" t="str">
        <f>VLOOKUP(H715,'Plan de cuentas'!A:J,4,FALSE)</f>
        <v>Analitica</v>
      </c>
      <c r="J715" s="53">
        <f t="shared" si="23"/>
        <v>0</v>
      </c>
    </row>
    <row r="716" spans="1:10" ht="15" customHeight="1" x14ac:dyDescent="0.2">
      <c r="A716" s="50" t="s">
        <v>2087</v>
      </c>
      <c r="B716" s="50" t="s">
        <v>2088</v>
      </c>
      <c r="C716" s="50" t="s">
        <v>2089</v>
      </c>
      <c r="D716" s="50">
        <v>6057.16</v>
      </c>
      <c r="E716" s="50">
        <v>0</v>
      </c>
      <c r="F716" s="50" t="s">
        <v>2090</v>
      </c>
      <c r="G716" s="50" t="s">
        <v>129</v>
      </c>
      <c r="H716" t="str">
        <f t="shared" si="22"/>
        <v>51010207</v>
      </c>
      <c r="I716" t="str">
        <f>VLOOKUP(H716,'Plan de cuentas'!A:J,4,FALSE)</f>
        <v>Analitica</v>
      </c>
      <c r="J716" s="53">
        <f t="shared" si="23"/>
        <v>0</v>
      </c>
    </row>
    <row r="717" spans="1:10" ht="15" customHeight="1" x14ac:dyDescent="0.2">
      <c r="A717" s="49" t="s">
        <v>2091</v>
      </c>
      <c r="B717" s="49" t="s">
        <v>2092</v>
      </c>
      <c r="C717" s="49" t="s">
        <v>129</v>
      </c>
      <c r="D717" s="49">
        <v>0</v>
      </c>
      <c r="E717" s="49">
        <v>0</v>
      </c>
      <c r="F717" s="49" t="s">
        <v>129</v>
      </c>
      <c r="G717" s="49" t="s">
        <v>129</v>
      </c>
      <c r="H717" t="str">
        <f t="shared" si="22"/>
        <v>5102</v>
      </c>
      <c r="I717" t="str">
        <f>VLOOKUP(H717,'Plan de cuentas'!A:J,4,FALSE)</f>
        <v>Sintetica</v>
      </c>
      <c r="J717" s="53">
        <f t="shared" si="23"/>
        <v>0</v>
      </c>
    </row>
    <row r="718" spans="1:10" ht="15" customHeight="1" x14ac:dyDescent="0.2">
      <c r="A718" s="50" t="s">
        <v>2093</v>
      </c>
      <c r="B718" s="50" t="s">
        <v>2092</v>
      </c>
      <c r="C718" s="50" t="s">
        <v>129</v>
      </c>
      <c r="D718" s="50">
        <v>0</v>
      </c>
      <c r="E718" s="50">
        <v>0</v>
      </c>
      <c r="F718" s="50" t="s">
        <v>129</v>
      </c>
      <c r="G718" s="50" t="s">
        <v>129</v>
      </c>
      <c r="H718" t="str">
        <f t="shared" si="22"/>
        <v>510201</v>
      </c>
      <c r="I718" t="str">
        <f>VLOOKUP(H718,'Plan de cuentas'!A:J,4,FALSE)</f>
        <v>Sintetica</v>
      </c>
      <c r="J718" s="53">
        <f t="shared" si="23"/>
        <v>0</v>
      </c>
    </row>
    <row r="719" spans="1:10" ht="15" customHeight="1" x14ac:dyDescent="0.2">
      <c r="A719" s="49" t="s">
        <v>2094</v>
      </c>
      <c r="B719" s="49" t="s">
        <v>2095</v>
      </c>
      <c r="C719" s="49" t="s">
        <v>129</v>
      </c>
      <c r="D719" s="49">
        <v>0</v>
      </c>
      <c r="E719" s="49">
        <v>0</v>
      </c>
      <c r="F719" s="49" t="s">
        <v>129</v>
      </c>
      <c r="G719" s="49" t="s">
        <v>129</v>
      </c>
      <c r="H719" t="str">
        <f t="shared" si="22"/>
        <v>51020101</v>
      </c>
      <c r="I719" t="str">
        <f>VLOOKUP(H719,'Plan de cuentas'!A:J,4,FALSE)</f>
        <v>Analitica</v>
      </c>
      <c r="J719" s="53">
        <f t="shared" si="23"/>
        <v>0</v>
      </c>
    </row>
    <row r="720" spans="1:10" ht="15" customHeight="1" x14ac:dyDescent="0.2">
      <c r="A720" s="50" t="s">
        <v>2096</v>
      </c>
      <c r="B720" s="50" t="s">
        <v>2097</v>
      </c>
      <c r="C720" s="50" t="s">
        <v>129</v>
      </c>
      <c r="D720" s="50">
        <v>0</v>
      </c>
      <c r="E720" s="50">
        <v>0</v>
      </c>
      <c r="F720" s="50" t="s">
        <v>129</v>
      </c>
      <c r="G720" s="50" t="s">
        <v>129</v>
      </c>
      <c r="H720" t="str">
        <f t="shared" si="22"/>
        <v>51020102</v>
      </c>
      <c r="I720" t="str">
        <f>VLOOKUP(H720,'Plan de cuentas'!A:J,4,FALSE)</f>
        <v>Analitica</v>
      </c>
      <c r="J720" s="53">
        <f t="shared" si="23"/>
        <v>0</v>
      </c>
    </row>
    <row r="721" spans="1:10" ht="15" customHeight="1" x14ac:dyDescent="0.2">
      <c r="A721" s="49" t="s">
        <v>2098</v>
      </c>
      <c r="B721" s="49" t="s">
        <v>2099</v>
      </c>
      <c r="C721" s="49" t="s">
        <v>2100</v>
      </c>
      <c r="D721" s="49">
        <v>745311.12</v>
      </c>
      <c r="E721" s="49">
        <v>95632.66</v>
      </c>
      <c r="F721" s="49" t="s">
        <v>2101</v>
      </c>
      <c r="G721" s="49" t="s">
        <v>129</v>
      </c>
      <c r="H721" t="str">
        <f t="shared" si="22"/>
        <v>5103</v>
      </c>
      <c r="I721" t="str">
        <f>VLOOKUP(H721,'Plan de cuentas'!A:J,4,FALSE)</f>
        <v>Sintetica</v>
      </c>
      <c r="J721" s="53">
        <f t="shared" si="23"/>
        <v>0</v>
      </c>
    </row>
    <row r="722" spans="1:10" ht="15" customHeight="1" x14ac:dyDescent="0.2">
      <c r="A722" s="50" t="s">
        <v>2102</v>
      </c>
      <c r="B722" s="50" t="s">
        <v>2103</v>
      </c>
      <c r="C722" s="50" t="s">
        <v>2104</v>
      </c>
      <c r="D722" s="50">
        <v>30868.29</v>
      </c>
      <c r="E722" s="50">
        <v>35.869999999999997</v>
      </c>
      <c r="F722" s="50" t="s">
        <v>2105</v>
      </c>
      <c r="G722" s="50" t="s">
        <v>129</v>
      </c>
      <c r="H722" t="str">
        <f t="shared" si="22"/>
        <v>510301</v>
      </c>
      <c r="I722" t="str">
        <f>VLOOKUP(H722,'Plan de cuentas'!A:J,4,FALSE)</f>
        <v>Sintetica</v>
      </c>
      <c r="J722" s="53">
        <f t="shared" si="23"/>
        <v>0</v>
      </c>
    </row>
    <row r="723" spans="1:10" ht="15" customHeight="1" x14ac:dyDescent="0.2">
      <c r="A723" s="49" t="s">
        <v>2106</v>
      </c>
      <c r="B723" s="49" t="s">
        <v>2107</v>
      </c>
      <c r="C723" s="49" t="s">
        <v>2108</v>
      </c>
      <c r="D723" s="49">
        <v>23278.77</v>
      </c>
      <c r="E723" s="49">
        <v>35.869999999999997</v>
      </c>
      <c r="F723" s="49" t="s">
        <v>2109</v>
      </c>
      <c r="G723" s="49" t="s">
        <v>129</v>
      </c>
      <c r="H723" t="str">
        <f t="shared" si="22"/>
        <v>51030101</v>
      </c>
      <c r="I723" t="str">
        <f>VLOOKUP(H723,'Plan de cuentas'!A:J,4,FALSE)</f>
        <v>Analitica</v>
      </c>
      <c r="J723" s="53">
        <f t="shared" si="23"/>
        <v>0</v>
      </c>
    </row>
    <row r="724" spans="1:10" ht="15" customHeight="1" x14ac:dyDescent="0.2">
      <c r="A724" s="50" t="s">
        <v>2110</v>
      </c>
      <c r="B724" s="50" t="s">
        <v>2111</v>
      </c>
      <c r="C724" s="50" t="s">
        <v>2112</v>
      </c>
      <c r="D724" s="50">
        <v>686.09</v>
      </c>
      <c r="E724" s="50">
        <v>0</v>
      </c>
      <c r="F724" s="50" t="s">
        <v>2113</v>
      </c>
      <c r="G724" s="50" t="s">
        <v>129</v>
      </c>
      <c r="H724" t="str">
        <f t="shared" si="22"/>
        <v>51030102</v>
      </c>
      <c r="I724" t="str">
        <f>VLOOKUP(H724,'Plan de cuentas'!A:J,4,FALSE)</f>
        <v>Analitica</v>
      </c>
      <c r="J724" s="53">
        <f t="shared" si="23"/>
        <v>0</v>
      </c>
    </row>
    <row r="725" spans="1:10" ht="15" customHeight="1" x14ac:dyDescent="0.2">
      <c r="A725" s="49" t="s">
        <v>2114</v>
      </c>
      <c r="B725" s="49" t="s">
        <v>2115</v>
      </c>
      <c r="C725" s="49" t="s">
        <v>129</v>
      </c>
      <c r="D725" s="49">
        <v>0</v>
      </c>
      <c r="E725" s="49">
        <v>0</v>
      </c>
      <c r="F725" s="49" t="s">
        <v>129</v>
      </c>
      <c r="G725" s="49" t="s">
        <v>129</v>
      </c>
      <c r="H725" t="str">
        <f t="shared" si="22"/>
        <v>51030103</v>
      </c>
      <c r="I725" t="str">
        <f>VLOOKUP(H725,'Plan de cuentas'!A:J,4,FALSE)</f>
        <v>Analitica</v>
      </c>
      <c r="J725" s="53">
        <f t="shared" si="23"/>
        <v>0</v>
      </c>
    </row>
    <row r="726" spans="1:10" ht="15" customHeight="1" x14ac:dyDescent="0.2">
      <c r="A726" s="50" t="s">
        <v>2116</v>
      </c>
      <c r="B726" s="50" t="s">
        <v>2117</v>
      </c>
      <c r="C726" s="50" t="s">
        <v>129</v>
      </c>
      <c r="D726" s="50">
        <v>0</v>
      </c>
      <c r="E726" s="50">
        <v>0</v>
      </c>
      <c r="F726" s="50" t="s">
        <v>129</v>
      </c>
      <c r="G726" s="50" t="s">
        <v>129</v>
      </c>
      <c r="H726" t="str">
        <f t="shared" si="22"/>
        <v>51030104</v>
      </c>
      <c r="I726" t="str">
        <f>VLOOKUP(H726,'Plan de cuentas'!A:J,4,FALSE)</f>
        <v>Analitica</v>
      </c>
      <c r="J726" s="53">
        <f t="shared" si="23"/>
        <v>0</v>
      </c>
    </row>
    <row r="727" spans="1:10" ht="15" customHeight="1" x14ac:dyDescent="0.2">
      <c r="A727" s="49" t="s">
        <v>2118</v>
      </c>
      <c r="B727" s="49" t="s">
        <v>2119</v>
      </c>
      <c r="C727" s="49" t="s">
        <v>129</v>
      </c>
      <c r="D727" s="49">
        <v>0</v>
      </c>
      <c r="E727" s="49">
        <v>0</v>
      </c>
      <c r="F727" s="49" t="s">
        <v>129</v>
      </c>
      <c r="G727" s="49" t="s">
        <v>129</v>
      </c>
      <c r="H727" t="str">
        <f t="shared" si="22"/>
        <v>51030105</v>
      </c>
      <c r="I727" t="str">
        <f>VLOOKUP(H727,'Plan de cuentas'!A:J,4,FALSE)</f>
        <v>Analitica</v>
      </c>
      <c r="J727" s="53">
        <f t="shared" si="23"/>
        <v>0</v>
      </c>
    </row>
    <row r="728" spans="1:10" ht="15" customHeight="1" x14ac:dyDescent="0.2">
      <c r="A728" s="50" t="s">
        <v>2120</v>
      </c>
      <c r="B728" s="50" t="s">
        <v>2121</v>
      </c>
      <c r="C728" s="50" t="s">
        <v>129</v>
      </c>
      <c r="D728" s="50">
        <v>0</v>
      </c>
      <c r="E728" s="50">
        <v>0</v>
      </c>
      <c r="F728" s="50" t="s">
        <v>129</v>
      </c>
      <c r="G728" s="50" t="s">
        <v>129</v>
      </c>
      <c r="H728" t="str">
        <f t="shared" si="22"/>
        <v>51030106</v>
      </c>
      <c r="I728" t="str">
        <f>VLOOKUP(H728,'Plan de cuentas'!A:J,4,FALSE)</f>
        <v>Analitica</v>
      </c>
      <c r="J728" s="53">
        <f t="shared" si="23"/>
        <v>0</v>
      </c>
    </row>
    <row r="729" spans="1:10" ht="15" customHeight="1" x14ac:dyDescent="0.2">
      <c r="A729" s="49" t="s">
        <v>2122</v>
      </c>
      <c r="B729" s="49" t="s">
        <v>2123</v>
      </c>
      <c r="C729" s="49" t="s">
        <v>129</v>
      </c>
      <c r="D729" s="49">
        <v>0</v>
      </c>
      <c r="E729" s="49">
        <v>0</v>
      </c>
      <c r="F729" s="49" t="s">
        <v>129</v>
      </c>
      <c r="G729" s="49" t="s">
        <v>129</v>
      </c>
      <c r="H729" t="str">
        <f t="shared" si="22"/>
        <v>51030107</v>
      </c>
      <c r="I729" t="str">
        <f>VLOOKUP(H729,'Plan de cuentas'!A:J,4,FALSE)</f>
        <v>Analitica</v>
      </c>
      <c r="J729" s="53">
        <f t="shared" si="23"/>
        <v>0</v>
      </c>
    </row>
    <row r="730" spans="1:10" ht="15" customHeight="1" x14ac:dyDescent="0.2">
      <c r="A730" s="50" t="s">
        <v>2124</v>
      </c>
      <c r="B730" s="50" t="s">
        <v>2125</v>
      </c>
      <c r="C730" s="50" t="s">
        <v>129</v>
      </c>
      <c r="D730" s="50">
        <v>0</v>
      </c>
      <c r="E730" s="50">
        <v>0</v>
      </c>
      <c r="F730" s="50" t="s">
        <v>129</v>
      </c>
      <c r="G730" s="50" t="s">
        <v>129</v>
      </c>
      <c r="H730" t="str">
        <f t="shared" si="22"/>
        <v>51030108</v>
      </c>
      <c r="I730" t="str">
        <f>VLOOKUP(H730,'Plan de cuentas'!A:J,4,FALSE)</f>
        <v>Analitica</v>
      </c>
      <c r="J730" s="53">
        <f t="shared" si="23"/>
        <v>0</v>
      </c>
    </row>
    <row r="731" spans="1:10" ht="15" customHeight="1" x14ac:dyDescent="0.2">
      <c r="A731" s="49" t="s">
        <v>2126</v>
      </c>
      <c r="B731" s="49" t="s">
        <v>2127</v>
      </c>
      <c r="C731" s="49" t="s">
        <v>2128</v>
      </c>
      <c r="D731" s="49">
        <v>4969.9799999999996</v>
      </c>
      <c r="E731" s="49">
        <v>0</v>
      </c>
      <c r="F731" s="49" t="s">
        <v>2129</v>
      </c>
      <c r="G731" s="49" t="s">
        <v>129</v>
      </c>
      <c r="H731" t="str">
        <f t="shared" si="22"/>
        <v>51030109</v>
      </c>
      <c r="I731" t="str">
        <f>VLOOKUP(H731,'Plan de cuentas'!A:J,4,FALSE)</f>
        <v>Analitica</v>
      </c>
      <c r="J731" s="53">
        <f t="shared" si="23"/>
        <v>0</v>
      </c>
    </row>
    <row r="732" spans="1:10" ht="15" customHeight="1" x14ac:dyDescent="0.2">
      <c r="A732" s="50" t="s">
        <v>2130</v>
      </c>
      <c r="B732" s="50" t="s">
        <v>2131</v>
      </c>
      <c r="C732" s="50" t="s">
        <v>129</v>
      </c>
      <c r="D732" s="50">
        <v>0</v>
      </c>
      <c r="E732" s="50">
        <v>0</v>
      </c>
      <c r="F732" s="50" t="s">
        <v>129</v>
      </c>
      <c r="G732" s="50" t="s">
        <v>129</v>
      </c>
      <c r="H732" t="str">
        <f t="shared" si="22"/>
        <v>51030110</v>
      </c>
      <c r="I732" t="str">
        <f>VLOOKUP(H732,'Plan de cuentas'!A:J,4,FALSE)</f>
        <v>Analitica</v>
      </c>
      <c r="J732" s="53">
        <f t="shared" si="23"/>
        <v>0</v>
      </c>
    </row>
    <row r="733" spans="1:10" ht="15" customHeight="1" x14ac:dyDescent="0.2">
      <c r="A733" s="49" t="s">
        <v>2132</v>
      </c>
      <c r="B733" s="49" t="s">
        <v>2133</v>
      </c>
      <c r="C733" s="49" t="s">
        <v>129</v>
      </c>
      <c r="D733" s="49">
        <v>0</v>
      </c>
      <c r="E733" s="49">
        <v>0</v>
      </c>
      <c r="F733" s="49" t="s">
        <v>129</v>
      </c>
      <c r="G733" s="49" t="s">
        <v>129</v>
      </c>
      <c r="H733" t="str">
        <f t="shared" si="22"/>
        <v>51030111</v>
      </c>
      <c r="I733" t="str">
        <f>VLOOKUP(H733,'Plan de cuentas'!A:J,4,FALSE)</f>
        <v>Analitica</v>
      </c>
      <c r="J733" s="53">
        <f t="shared" si="23"/>
        <v>0</v>
      </c>
    </row>
    <row r="734" spans="1:10" ht="15" customHeight="1" x14ac:dyDescent="0.2">
      <c r="A734" s="50" t="s">
        <v>2134</v>
      </c>
      <c r="B734" s="50" t="s">
        <v>2135</v>
      </c>
      <c r="C734" s="50" t="s">
        <v>2136</v>
      </c>
      <c r="D734" s="50">
        <v>707.66</v>
      </c>
      <c r="E734" s="50">
        <v>0</v>
      </c>
      <c r="F734" s="50" t="s">
        <v>2137</v>
      </c>
      <c r="G734" s="50" t="s">
        <v>129</v>
      </c>
      <c r="H734" t="str">
        <f t="shared" si="22"/>
        <v>51030112</v>
      </c>
      <c r="I734" t="str">
        <f>VLOOKUP(H734,'Plan de cuentas'!A:J,4,FALSE)</f>
        <v>Analitica</v>
      </c>
      <c r="J734" s="53">
        <f t="shared" si="23"/>
        <v>0</v>
      </c>
    </row>
    <row r="735" spans="1:10" ht="15" customHeight="1" x14ac:dyDescent="0.2">
      <c r="A735" s="49" t="s">
        <v>2138</v>
      </c>
      <c r="B735" s="49" t="s">
        <v>2139</v>
      </c>
      <c r="C735" s="49" t="s">
        <v>129</v>
      </c>
      <c r="D735" s="49">
        <v>0</v>
      </c>
      <c r="E735" s="49">
        <v>0</v>
      </c>
      <c r="F735" s="49" t="s">
        <v>129</v>
      </c>
      <c r="G735" s="49" t="s">
        <v>129</v>
      </c>
      <c r="H735" t="str">
        <f t="shared" si="22"/>
        <v>51030113</v>
      </c>
      <c r="I735" t="str">
        <f>VLOOKUP(H735,'Plan de cuentas'!A:J,4,FALSE)</f>
        <v>Analitica</v>
      </c>
      <c r="J735" s="53">
        <f t="shared" si="23"/>
        <v>0</v>
      </c>
    </row>
    <row r="736" spans="1:10" ht="15" customHeight="1" x14ac:dyDescent="0.2">
      <c r="A736" s="50" t="s">
        <v>2140</v>
      </c>
      <c r="B736" s="50" t="s">
        <v>2141</v>
      </c>
      <c r="C736" s="50" t="s">
        <v>2142</v>
      </c>
      <c r="D736" s="50">
        <v>1225.79</v>
      </c>
      <c r="E736" s="50">
        <v>0</v>
      </c>
      <c r="F736" s="50" t="s">
        <v>2143</v>
      </c>
      <c r="G736" s="50" t="s">
        <v>129</v>
      </c>
      <c r="H736" t="str">
        <f t="shared" si="22"/>
        <v>51030114</v>
      </c>
      <c r="I736" t="str">
        <f>VLOOKUP(H736,'Plan de cuentas'!A:J,4,FALSE)</f>
        <v>Analitica</v>
      </c>
      <c r="J736" s="53">
        <f t="shared" si="23"/>
        <v>0</v>
      </c>
    </row>
    <row r="737" spans="1:10" ht="15" customHeight="1" x14ac:dyDescent="0.2">
      <c r="A737" s="49" t="s">
        <v>2144</v>
      </c>
      <c r="B737" s="49" t="s">
        <v>2145</v>
      </c>
      <c r="C737" s="49" t="s">
        <v>2146</v>
      </c>
      <c r="D737" s="49">
        <v>714442.83</v>
      </c>
      <c r="E737" s="49">
        <v>95596.79</v>
      </c>
      <c r="F737" s="49" t="s">
        <v>2147</v>
      </c>
      <c r="G737" s="49" t="s">
        <v>129</v>
      </c>
      <c r="H737" t="str">
        <f t="shared" si="22"/>
        <v>510302</v>
      </c>
      <c r="I737" t="str">
        <f>VLOOKUP(H737,'Plan de cuentas'!A:J,4,FALSE)</f>
        <v>Sintetica</v>
      </c>
      <c r="J737" s="53">
        <f t="shared" si="23"/>
        <v>0</v>
      </c>
    </row>
    <row r="738" spans="1:10" ht="15" customHeight="1" x14ac:dyDescent="0.2">
      <c r="A738" s="50" t="s">
        <v>2148</v>
      </c>
      <c r="B738" s="50" t="s">
        <v>2149</v>
      </c>
      <c r="C738" s="50" t="s">
        <v>2150</v>
      </c>
      <c r="D738" s="50">
        <v>1474.31</v>
      </c>
      <c r="E738" s="50">
        <v>4.59</v>
      </c>
      <c r="F738" s="50" t="s">
        <v>2151</v>
      </c>
      <c r="G738" s="50" t="s">
        <v>129</v>
      </c>
      <c r="H738" t="str">
        <f t="shared" si="22"/>
        <v>51030201</v>
      </c>
      <c r="I738" t="str">
        <f>VLOOKUP(H738,'Plan de cuentas'!A:J,4,FALSE)</f>
        <v>Analitica</v>
      </c>
      <c r="J738" s="53">
        <f t="shared" si="23"/>
        <v>0</v>
      </c>
    </row>
    <row r="739" spans="1:10" ht="15" customHeight="1" x14ac:dyDescent="0.2">
      <c r="A739" s="49" t="s">
        <v>2152</v>
      </c>
      <c r="B739" s="49" t="s">
        <v>2153</v>
      </c>
      <c r="C739" s="49" t="s">
        <v>2154</v>
      </c>
      <c r="D739" s="49">
        <v>62423.64</v>
      </c>
      <c r="E739" s="49">
        <v>12835.4</v>
      </c>
      <c r="F739" s="49" t="s">
        <v>2155</v>
      </c>
      <c r="G739" s="49" t="s">
        <v>129</v>
      </c>
      <c r="H739" t="str">
        <f t="shared" si="22"/>
        <v>51030202</v>
      </c>
      <c r="I739" t="str">
        <f>VLOOKUP(H739,'Plan de cuentas'!A:J,4,FALSE)</f>
        <v>Analitica</v>
      </c>
      <c r="J739" s="53">
        <f t="shared" si="23"/>
        <v>0</v>
      </c>
    </row>
    <row r="740" spans="1:10" ht="15" customHeight="1" x14ac:dyDescent="0.2">
      <c r="A740" s="50" t="s">
        <v>2156</v>
      </c>
      <c r="B740" s="50" t="s">
        <v>2157</v>
      </c>
      <c r="C740" s="50" t="s">
        <v>2158</v>
      </c>
      <c r="D740" s="50">
        <v>14238</v>
      </c>
      <c r="E740" s="50">
        <v>0</v>
      </c>
      <c r="F740" s="50" t="s">
        <v>2159</v>
      </c>
      <c r="G740" s="50" t="s">
        <v>129</v>
      </c>
      <c r="H740" t="str">
        <f t="shared" si="22"/>
        <v>51030203</v>
      </c>
      <c r="I740" t="str">
        <f>VLOOKUP(H740,'Plan de cuentas'!A:J,4,FALSE)</f>
        <v>Analitica</v>
      </c>
      <c r="J740" s="53">
        <f t="shared" si="23"/>
        <v>0</v>
      </c>
    </row>
    <row r="741" spans="1:10" ht="15" customHeight="1" x14ac:dyDescent="0.2">
      <c r="A741" s="49" t="s">
        <v>2160</v>
      </c>
      <c r="B741" s="49" t="s">
        <v>2161</v>
      </c>
      <c r="C741" s="49" t="s">
        <v>2162</v>
      </c>
      <c r="D741" s="49">
        <v>578761.55000000005</v>
      </c>
      <c r="E741" s="49">
        <v>75726.58</v>
      </c>
      <c r="F741" s="49" t="s">
        <v>2163</v>
      </c>
      <c r="G741" s="49" t="s">
        <v>129</v>
      </c>
      <c r="H741" t="str">
        <f t="shared" si="22"/>
        <v>51030204</v>
      </c>
      <c r="I741" t="str">
        <f>VLOOKUP(H741,'Plan de cuentas'!A:J,4,FALSE)</f>
        <v>Analitica</v>
      </c>
      <c r="J741" s="53">
        <f t="shared" si="23"/>
        <v>0</v>
      </c>
    </row>
    <row r="742" spans="1:10" ht="15" customHeight="1" x14ac:dyDescent="0.2">
      <c r="A742" s="50" t="s">
        <v>2164</v>
      </c>
      <c r="B742" s="50" t="s">
        <v>2165</v>
      </c>
      <c r="C742" s="50" t="s">
        <v>2166</v>
      </c>
      <c r="D742" s="50">
        <v>2176.4699999999998</v>
      </c>
      <c r="E742" s="50">
        <v>1084.79</v>
      </c>
      <c r="F742" s="50" t="s">
        <v>2167</v>
      </c>
      <c r="G742" s="50" t="s">
        <v>129</v>
      </c>
      <c r="H742" t="str">
        <f t="shared" si="22"/>
        <v>51030205</v>
      </c>
      <c r="I742" t="str">
        <f>VLOOKUP(H742,'Plan de cuentas'!A:J,4,FALSE)</f>
        <v>Analitica</v>
      </c>
      <c r="J742" s="53">
        <f t="shared" si="23"/>
        <v>0</v>
      </c>
    </row>
    <row r="743" spans="1:10" ht="15" customHeight="1" x14ac:dyDescent="0.2">
      <c r="A743" s="49" t="s">
        <v>2168</v>
      </c>
      <c r="B743" s="49" t="s">
        <v>2169</v>
      </c>
      <c r="C743" s="49" t="s">
        <v>2170</v>
      </c>
      <c r="D743" s="49">
        <v>2735.31</v>
      </c>
      <c r="E743" s="49">
        <v>0</v>
      </c>
      <c r="F743" s="49" t="s">
        <v>2171</v>
      </c>
      <c r="G743" s="49" t="s">
        <v>129</v>
      </c>
      <c r="H743" t="str">
        <f t="shared" si="22"/>
        <v>51030206</v>
      </c>
      <c r="I743" t="str">
        <f>VLOOKUP(H743,'Plan de cuentas'!A:J,4,FALSE)</f>
        <v>Analitica</v>
      </c>
      <c r="J743" s="53">
        <f t="shared" si="23"/>
        <v>0</v>
      </c>
    </row>
    <row r="744" spans="1:10" ht="15" customHeight="1" x14ac:dyDescent="0.2">
      <c r="A744" s="50" t="s">
        <v>2172</v>
      </c>
      <c r="B744" s="50" t="s">
        <v>2173</v>
      </c>
      <c r="C744" s="50" t="s">
        <v>129</v>
      </c>
      <c r="D744" s="50">
        <v>0</v>
      </c>
      <c r="E744" s="50">
        <v>0</v>
      </c>
      <c r="F744" s="50" t="s">
        <v>129</v>
      </c>
      <c r="G744" s="50" t="s">
        <v>129</v>
      </c>
      <c r="H744" t="str">
        <f t="shared" si="22"/>
        <v>51030207</v>
      </c>
      <c r="I744" t="str">
        <f>VLOOKUP(H744,'Plan de cuentas'!A:J,4,FALSE)</f>
        <v>Analitica</v>
      </c>
      <c r="J744" s="53">
        <f t="shared" si="23"/>
        <v>0</v>
      </c>
    </row>
    <row r="745" spans="1:10" ht="15" customHeight="1" x14ac:dyDescent="0.2">
      <c r="A745" s="49" t="s">
        <v>2174</v>
      </c>
      <c r="B745" s="49" t="s">
        <v>2175</v>
      </c>
      <c r="C745" s="49" t="s">
        <v>129</v>
      </c>
      <c r="D745" s="49">
        <v>0</v>
      </c>
      <c r="E745" s="49">
        <v>0</v>
      </c>
      <c r="F745" s="49" t="s">
        <v>129</v>
      </c>
      <c r="G745" s="49" t="s">
        <v>129</v>
      </c>
      <c r="H745" t="str">
        <f t="shared" si="22"/>
        <v>51030208</v>
      </c>
      <c r="I745" t="str">
        <f>VLOOKUP(H745,'Plan de cuentas'!A:J,4,FALSE)</f>
        <v>Analitica</v>
      </c>
      <c r="J745" s="53">
        <f t="shared" si="23"/>
        <v>0</v>
      </c>
    </row>
    <row r="746" spans="1:10" ht="15" customHeight="1" x14ac:dyDescent="0.2">
      <c r="A746" s="50" t="s">
        <v>2176</v>
      </c>
      <c r="B746" s="50" t="s">
        <v>2177</v>
      </c>
      <c r="C746" s="50" t="s">
        <v>2178</v>
      </c>
      <c r="D746" s="50">
        <v>6580.99</v>
      </c>
      <c r="E746" s="50">
        <v>0</v>
      </c>
      <c r="F746" s="50" t="s">
        <v>2179</v>
      </c>
      <c r="G746" s="50" t="s">
        <v>129</v>
      </c>
      <c r="H746" t="str">
        <f t="shared" si="22"/>
        <v>51030209</v>
      </c>
      <c r="I746" t="str">
        <f>VLOOKUP(H746,'Plan de cuentas'!A:J,4,FALSE)</f>
        <v>Analitica</v>
      </c>
      <c r="J746" s="53">
        <f t="shared" si="23"/>
        <v>0</v>
      </c>
    </row>
    <row r="747" spans="1:10" ht="15" customHeight="1" x14ac:dyDescent="0.2">
      <c r="A747" s="49" t="s">
        <v>2180</v>
      </c>
      <c r="B747" s="49" t="s">
        <v>2181</v>
      </c>
      <c r="C747" s="49" t="s">
        <v>129</v>
      </c>
      <c r="D747" s="49">
        <v>0</v>
      </c>
      <c r="E747" s="49">
        <v>0</v>
      </c>
      <c r="F747" s="49" t="s">
        <v>129</v>
      </c>
      <c r="G747" s="49" t="s">
        <v>129</v>
      </c>
      <c r="H747" t="str">
        <f t="shared" si="22"/>
        <v>51030210</v>
      </c>
      <c r="I747" t="str">
        <f>VLOOKUP(H747,'Plan de cuentas'!A:J,4,FALSE)</f>
        <v>Analitica</v>
      </c>
      <c r="J747" s="53">
        <f t="shared" si="23"/>
        <v>0</v>
      </c>
    </row>
    <row r="748" spans="1:10" ht="15" customHeight="1" x14ac:dyDescent="0.2">
      <c r="A748" s="50" t="s">
        <v>2182</v>
      </c>
      <c r="B748" s="50" t="s">
        <v>2183</v>
      </c>
      <c r="C748" s="50" t="s">
        <v>129</v>
      </c>
      <c r="D748" s="50">
        <v>0</v>
      </c>
      <c r="E748" s="50">
        <v>0</v>
      </c>
      <c r="F748" s="50" t="s">
        <v>129</v>
      </c>
      <c r="G748" s="50" t="s">
        <v>129</v>
      </c>
      <c r="H748" t="str">
        <f t="shared" si="22"/>
        <v>51030211</v>
      </c>
      <c r="I748" t="str">
        <f>VLOOKUP(H748,'Plan de cuentas'!A:J,4,FALSE)</f>
        <v>Analitica</v>
      </c>
      <c r="J748" s="53">
        <f t="shared" si="23"/>
        <v>0</v>
      </c>
    </row>
    <row r="749" spans="1:10" ht="15" customHeight="1" x14ac:dyDescent="0.2">
      <c r="A749" s="49" t="s">
        <v>2184</v>
      </c>
      <c r="B749" s="49" t="s">
        <v>2185</v>
      </c>
      <c r="C749" s="49" t="s">
        <v>2186</v>
      </c>
      <c r="D749" s="49">
        <v>2874.64</v>
      </c>
      <c r="E749" s="49">
        <v>837.56</v>
      </c>
      <c r="F749" s="49" t="s">
        <v>2187</v>
      </c>
      <c r="G749" s="49" t="s">
        <v>129</v>
      </c>
      <c r="H749" t="str">
        <f t="shared" si="22"/>
        <v>51030212</v>
      </c>
      <c r="I749" t="str">
        <f>VLOOKUP(H749,'Plan de cuentas'!A:J,4,FALSE)</f>
        <v>Analitica</v>
      </c>
      <c r="J749" s="53">
        <f t="shared" si="23"/>
        <v>0</v>
      </c>
    </row>
    <row r="750" spans="1:10" ht="15" customHeight="1" x14ac:dyDescent="0.2">
      <c r="A750" s="50" t="s">
        <v>2188</v>
      </c>
      <c r="B750" s="50" t="s">
        <v>2189</v>
      </c>
      <c r="C750" s="50" t="s">
        <v>2190</v>
      </c>
      <c r="D750" s="50">
        <v>492.69</v>
      </c>
      <c r="E750" s="50">
        <v>0</v>
      </c>
      <c r="F750" s="50" t="s">
        <v>2191</v>
      </c>
      <c r="G750" s="50" t="s">
        <v>129</v>
      </c>
      <c r="H750" t="str">
        <f t="shared" si="22"/>
        <v>51030213</v>
      </c>
      <c r="I750" t="str">
        <f>VLOOKUP(H750,'Plan de cuentas'!A:J,4,FALSE)</f>
        <v>Analitica</v>
      </c>
      <c r="J750" s="53">
        <f t="shared" si="23"/>
        <v>0</v>
      </c>
    </row>
    <row r="751" spans="1:10" ht="15" customHeight="1" x14ac:dyDescent="0.2">
      <c r="A751" s="49" t="s">
        <v>2192</v>
      </c>
      <c r="B751" s="49" t="s">
        <v>2193</v>
      </c>
      <c r="C751" s="49" t="s">
        <v>2194</v>
      </c>
      <c r="D751" s="49">
        <v>2521.1999999999998</v>
      </c>
      <c r="E751" s="49">
        <v>0</v>
      </c>
      <c r="F751" s="49" t="s">
        <v>2195</v>
      </c>
      <c r="G751" s="49" t="s">
        <v>129</v>
      </c>
      <c r="H751" t="str">
        <f t="shared" si="22"/>
        <v>51030214</v>
      </c>
      <c r="I751" t="str">
        <f>VLOOKUP(H751,'Plan de cuentas'!A:J,4,FALSE)</f>
        <v>Analitica</v>
      </c>
      <c r="J751" s="53">
        <f t="shared" si="23"/>
        <v>0</v>
      </c>
    </row>
    <row r="752" spans="1:10" ht="15" customHeight="1" x14ac:dyDescent="0.2">
      <c r="A752" s="50" t="s">
        <v>2196</v>
      </c>
      <c r="B752" s="50" t="s">
        <v>2197</v>
      </c>
      <c r="C752" s="50" t="s">
        <v>129</v>
      </c>
      <c r="D752" s="50">
        <v>0</v>
      </c>
      <c r="E752" s="50">
        <v>0</v>
      </c>
      <c r="F752" s="50" t="s">
        <v>129</v>
      </c>
      <c r="G752" s="50" t="s">
        <v>129</v>
      </c>
      <c r="H752" t="str">
        <f t="shared" si="22"/>
        <v>51030215</v>
      </c>
      <c r="I752" t="str">
        <f>VLOOKUP(H752,'Plan de cuentas'!A:J,4,FALSE)</f>
        <v>Analitica</v>
      </c>
      <c r="J752" s="53">
        <f t="shared" si="23"/>
        <v>0</v>
      </c>
    </row>
    <row r="753" spans="1:10" ht="15" customHeight="1" x14ac:dyDescent="0.2">
      <c r="A753" s="49" t="s">
        <v>2198</v>
      </c>
      <c r="B753" s="49" t="s">
        <v>2199</v>
      </c>
      <c r="C753" s="49" t="s">
        <v>2200</v>
      </c>
      <c r="D753" s="49">
        <v>4273.55</v>
      </c>
      <c r="E753" s="49">
        <v>0</v>
      </c>
      <c r="F753" s="49" t="s">
        <v>2201</v>
      </c>
      <c r="G753" s="49" t="s">
        <v>129</v>
      </c>
      <c r="H753" t="str">
        <f t="shared" si="22"/>
        <v>51030216</v>
      </c>
      <c r="I753" t="str">
        <f>VLOOKUP(H753,'Plan de cuentas'!A:J,4,FALSE)</f>
        <v>Analitica</v>
      </c>
      <c r="J753" s="53">
        <f t="shared" si="23"/>
        <v>0</v>
      </c>
    </row>
    <row r="754" spans="1:10" ht="15" customHeight="1" x14ac:dyDescent="0.2">
      <c r="A754" s="50" t="s">
        <v>2202</v>
      </c>
      <c r="B754" s="50" t="s">
        <v>2203</v>
      </c>
      <c r="C754" s="50" t="s">
        <v>2204</v>
      </c>
      <c r="D754" s="50">
        <v>793.06</v>
      </c>
      <c r="E754" s="50">
        <v>0</v>
      </c>
      <c r="F754" s="50" t="s">
        <v>2205</v>
      </c>
      <c r="G754" s="50" t="s">
        <v>129</v>
      </c>
      <c r="H754" t="str">
        <f t="shared" si="22"/>
        <v>51030217</v>
      </c>
      <c r="I754" t="str">
        <f>VLOOKUP(H754,'Plan de cuentas'!A:J,4,FALSE)</f>
        <v>Analitica</v>
      </c>
      <c r="J754" s="53">
        <f t="shared" si="23"/>
        <v>0</v>
      </c>
    </row>
    <row r="755" spans="1:10" ht="15" customHeight="1" x14ac:dyDescent="0.2">
      <c r="A755" s="49" t="s">
        <v>2206</v>
      </c>
      <c r="B755" s="49" t="s">
        <v>2207</v>
      </c>
      <c r="C755" s="49" t="s">
        <v>2208</v>
      </c>
      <c r="D755" s="49">
        <v>26765.93</v>
      </c>
      <c r="E755" s="49">
        <v>5107.87</v>
      </c>
      <c r="F755" s="49" t="s">
        <v>2209</v>
      </c>
      <c r="G755" s="49" t="s">
        <v>129</v>
      </c>
      <c r="H755" t="str">
        <f t="shared" si="22"/>
        <v>51030218</v>
      </c>
      <c r="I755" t="str">
        <f>VLOOKUP(H755,'Plan de cuentas'!A:J,4,FALSE)</f>
        <v>Analitica</v>
      </c>
      <c r="J755" s="53">
        <f t="shared" si="23"/>
        <v>0</v>
      </c>
    </row>
    <row r="756" spans="1:10" ht="15" customHeight="1" x14ac:dyDescent="0.2">
      <c r="A756" s="50" t="s">
        <v>2210</v>
      </c>
      <c r="B756" s="50" t="s">
        <v>2211</v>
      </c>
      <c r="C756" s="50" t="s">
        <v>2212</v>
      </c>
      <c r="D756" s="50">
        <v>1460.51</v>
      </c>
      <c r="E756" s="50">
        <v>0</v>
      </c>
      <c r="F756" s="50" t="s">
        <v>2213</v>
      </c>
      <c r="G756" s="50" t="s">
        <v>129</v>
      </c>
      <c r="H756" t="str">
        <f t="shared" si="22"/>
        <v>51030219</v>
      </c>
      <c r="I756" t="str">
        <f>VLOOKUP(H756,'Plan de cuentas'!A:J,4,FALSE)</f>
        <v>Analitica</v>
      </c>
      <c r="J756" s="53">
        <f t="shared" si="23"/>
        <v>0</v>
      </c>
    </row>
    <row r="757" spans="1:10" ht="15" customHeight="1" x14ac:dyDescent="0.2">
      <c r="A757" s="49" t="s">
        <v>2214</v>
      </c>
      <c r="B757" s="49" t="s">
        <v>2215</v>
      </c>
      <c r="C757" s="49" t="s">
        <v>129</v>
      </c>
      <c r="D757" s="49">
        <v>0</v>
      </c>
      <c r="E757" s="49">
        <v>0</v>
      </c>
      <c r="F757" s="49" t="s">
        <v>129</v>
      </c>
      <c r="G757" s="49" t="s">
        <v>129</v>
      </c>
      <c r="H757" t="str">
        <f t="shared" si="22"/>
        <v>51030220</v>
      </c>
      <c r="I757" t="str">
        <f>VLOOKUP(H757,'Plan de cuentas'!A:J,4,FALSE)</f>
        <v>Analitica</v>
      </c>
      <c r="J757" s="53">
        <f t="shared" si="23"/>
        <v>0</v>
      </c>
    </row>
    <row r="758" spans="1:10" ht="15" customHeight="1" x14ac:dyDescent="0.2">
      <c r="A758" s="50" t="s">
        <v>2216</v>
      </c>
      <c r="B758" s="50" t="s">
        <v>2217</v>
      </c>
      <c r="C758" s="50" t="s">
        <v>2218</v>
      </c>
      <c r="D758" s="50">
        <v>6870.98</v>
      </c>
      <c r="E758" s="50">
        <v>0</v>
      </c>
      <c r="F758" s="50" t="s">
        <v>2219</v>
      </c>
      <c r="G758" s="50" t="s">
        <v>129</v>
      </c>
      <c r="H758" t="str">
        <f t="shared" si="22"/>
        <v>51030221</v>
      </c>
      <c r="I758" t="str">
        <f>VLOOKUP(H758,'Plan de cuentas'!A:J,4,FALSE)</f>
        <v>Analitica</v>
      </c>
      <c r="J758" s="53">
        <f t="shared" si="23"/>
        <v>0</v>
      </c>
    </row>
    <row r="759" spans="1:10" ht="15" customHeight="1" x14ac:dyDescent="0.2">
      <c r="A759" s="49" t="s">
        <v>2220</v>
      </c>
      <c r="B759" s="49" t="s">
        <v>2221</v>
      </c>
      <c r="C759" s="49" t="s">
        <v>2222</v>
      </c>
      <c r="D759" s="49">
        <v>1242909.7</v>
      </c>
      <c r="E759" s="49">
        <v>0</v>
      </c>
      <c r="F759" s="49" t="s">
        <v>2223</v>
      </c>
      <c r="G759" s="49" t="s">
        <v>129</v>
      </c>
      <c r="H759" t="str">
        <f t="shared" si="22"/>
        <v>5104</v>
      </c>
      <c r="I759" t="str">
        <f>VLOOKUP(H759,'Plan de cuentas'!A:J,4,FALSE)</f>
        <v>Sintetica</v>
      </c>
      <c r="J759" s="53">
        <f t="shared" si="23"/>
        <v>0</v>
      </c>
    </row>
    <row r="760" spans="1:10" ht="15" customHeight="1" x14ac:dyDescent="0.2">
      <c r="A760" s="50" t="s">
        <v>2224</v>
      </c>
      <c r="B760" s="50" t="s">
        <v>2221</v>
      </c>
      <c r="C760" s="50" t="s">
        <v>2222</v>
      </c>
      <c r="D760" s="50">
        <v>1242909.7</v>
      </c>
      <c r="E760" s="50">
        <v>0</v>
      </c>
      <c r="F760" s="50" t="s">
        <v>2223</v>
      </c>
      <c r="G760" s="50" t="s">
        <v>129</v>
      </c>
      <c r="H760" t="str">
        <f t="shared" si="22"/>
        <v>510401</v>
      </c>
      <c r="I760" t="str">
        <f>VLOOKUP(H760,'Plan de cuentas'!A:J,4,FALSE)</f>
        <v>Sintetica</v>
      </c>
      <c r="J760" s="53">
        <f t="shared" si="23"/>
        <v>0</v>
      </c>
    </row>
    <row r="761" spans="1:10" ht="15" customHeight="1" x14ac:dyDescent="0.2">
      <c r="A761" s="49" t="s">
        <v>2225</v>
      </c>
      <c r="B761" s="49" t="s">
        <v>2226</v>
      </c>
      <c r="C761" s="49" t="s">
        <v>129</v>
      </c>
      <c r="D761" s="49">
        <v>0</v>
      </c>
      <c r="E761" s="49">
        <v>0</v>
      </c>
      <c r="F761" s="49" t="s">
        <v>129</v>
      </c>
      <c r="G761" s="49" t="s">
        <v>129</v>
      </c>
      <c r="H761" t="str">
        <f t="shared" si="22"/>
        <v>51040101</v>
      </c>
      <c r="I761" t="str">
        <f>VLOOKUP(H761,'Plan de cuentas'!A:J,4,FALSE)</f>
        <v>Analitica</v>
      </c>
      <c r="J761" s="53">
        <f t="shared" si="23"/>
        <v>0</v>
      </c>
    </row>
    <row r="762" spans="1:10" ht="15" customHeight="1" x14ac:dyDescent="0.2">
      <c r="A762" s="50" t="s">
        <v>2227</v>
      </c>
      <c r="B762" s="50" t="s">
        <v>2228</v>
      </c>
      <c r="C762" s="50" t="s">
        <v>2229</v>
      </c>
      <c r="D762" s="50">
        <v>1708.05</v>
      </c>
      <c r="E762" s="50">
        <v>0</v>
      </c>
      <c r="F762" s="50" t="s">
        <v>2230</v>
      </c>
      <c r="G762" s="50" t="s">
        <v>129</v>
      </c>
      <c r="H762" t="str">
        <f t="shared" si="22"/>
        <v>51040102</v>
      </c>
      <c r="I762" t="str">
        <f>VLOOKUP(H762,'Plan de cuentas'!A:J,4,FALSE)</f>
        <v>Analitica</v>
      </c>
      <c r="J762" s="53">
        <f t="shared" si="23"/>
        <v>0</v>
      </c>
    </row>
    <row r="763" spans="1:10" ht="15" customHeight="1" x14ac:dyDescent="0.2">
      <c r="A763" s="49" t="s">
        <v>2231</v>
      </c>
      <c r="B763" s="49" t="s">
        <v>2232</v>
      </c>
      <c r="C763" s="49" t="s">
        <v>2233</v>
      </c>
      <c r="D763" s="49">
        <v>561293.05000000005</v>
      </c>
      <c r="E763" s="49">
        <v>0</v>
      </c>
      <c r="F763" s="49" t="s">
        <v>2234</v>
      </c>
      <c r="G763" s="49" t="s">
        <v>129</v>
      </c>
      <c r="H763" t="str">
        <f t="shared" si="22"/>
        <v>51040103</v>
      </c>
      <c r="I763" t="str">
        <f>VLOOKUP(H763,'Plan de cuentas'!A:J,4,FALSE)</f>
        <v>Analitica</v>
      </c>
      <c r="J763" s="53">
        <f t="shared" si="23"/>
        <v>0</v>
      </c>
    </row>
    <row r="764" spans="1:10" ht="15" customHeight="1" x14ac:dyDescent="0.2">
      <c r="A764" s="50" t="s">
        <v>2235</v>
      </c>
      <c r="B764" s="50" t="s">
        <v>2236</v>
      </c>
      <c r="C764" s="50" t="s">
        <v>2237</v>
      </c>
      <c r="D764" s="50">
        <v>21718.29</v>
      </c>
      <c r="E764" s="50">
        <v>0</v>
      </c>
      <c r="F764" s="50" t="s">
        <v>2238</v>
      </c>
      <c r="G764" s="50" t="s">
        <v>129</v>
      </c>
      <c r="H764" t="str">
        <f t="shared" si="22"/>
        <v>51040104</v>
      </c>
      <c r="I764" t="str">
        <f>VLOOKUP(H764,'Plan de cuentas'!A:J,4,FALSE)</f>
        <v>Analitica</v>
      </c>
      <c r="J764" s="53">
        <f t="shared" si="23"/>
        <v>0</v>
      </c>
    </row>
    <row r="765" spans="1:10" ht="15" customHeight="1" x14ac:dyDescent="0.2">
      <c r="A765" s="49" t="s">
        <v>2239</v>
      </c>
      <c r="B765" s="49" t="s">
        <v>2240</v>
      </c>
      <c r="C765" s="49" t="s">
        <v>2241</v>
      </c>
      <c r="D765" s="49">
        <v>519137.57</v>
      </c>
      <c r="E765" s="49">
        <v>0</v>
      </c>
      <c r="F765" s="49" t="s">
        <v>2242</v>
      </c>
      <c r="G765" s="49" t="s">
        <v>129</v>
      </c>
      <c r="H765" t="str">
        <f t="shared" si="22"/>
        <v>51040105</v>
      </c>
      <c r="I765" t="str">
        <f>VLOOKUP(H765,'Plan de cuentas'!A:J,4,FALSE)</f>
        <v>Analitica</v>
      </c>
      <c r="J765" s="53">
        <f t="shared" si="23"/>
        <v>0</v>
      </c>
    </row>
    <row r="766" spans="1:10" ht="15" customHeight="1" x14ac:dyDescent="0.2">
      <c r="A766" s="50" t="s">
        <v>2243</v>
      </c>
      <c r="B766" s="50" t="s">
        <v>2244</v>
      </c>
      <c r="C766" s="50" t="s">
        <v>129</v>
      </c>
      <c r="D766" s="50">
        <v>0</v>
      </c>
      <c r="E766" s="50">
        <v>0</v>
      </c>
      <c r="F766" s="50" t="s">
        <v>129</v>
      </c>
      <c r="G766" s="50" t="s">
        <v>129</v>
      </c>
      <c r="H766" t="str">
        <f t="shared" si="22"/>
        <v>51040106</v>
      </c>
      <c r="I766" t="str">
        <f>VLOOKUP(H766,'Plan de cuentas'!A:J,4,FALSE)</f>
        <v>Analitica</v>
      </c>
      <c r="J766" s="53">
        <f t="shared" si="23"/>
        <v>0</v>
      </c>
    </row>
    <row r="767" spans="1:10" ht="15" customHeight="1" x14ac:dyDescent="0.2">
      <c r="A767" s="49" t="s">
        <v>2245</v>
      </c>
      <c r="B767" s="49" t="s">
        <v>2246</v>
      </c>
      <c r="C767" s="49" t="s">
        <v>129</v>
      </c>
      <c r="D767" s="49">
        <v>0</v>
      </c>
      <c r="E767" s="49">
        <v>0</v>
      </c>
      <c r="F767" s="49" t="s">
        <v>129</v>
      </c>
      <c r="G767" s="49" t="s">
        <v>129</v>
      </c>
      <c r="H767" t="str">
        <f t="shared" si="22"/>
        <v>51040107</v>
      </c>
      <c r="I767" t="str">
        <f>VLOOKUP(H767,'Plan de cuentas'!A:J,4,FALSE)</f>
        <v>Analitica</v>
      </c>
      <c r="J767" s="53">
        <f t="shared" si="23"/>
        <v>0</v>
      </c>
    </row>
    <row r="768" spans="1:10" ht="15" customHeight="1" x14ac:dyDescent="0.2">
      <c r="A768" s="50" t="s">
        <v>2247</v>
      </c>
      <c r="B768" s="50" t="s">
        <v>2248</v>
      </c>
      <c r="C768" s="50" t="s">
        <v>2249</v>
      </c>
      <c r="D768" s="50">
        <v>139052.74</v>
      </c>
      <c r="E768" s="50">
        <v>0</v>
      </c>
      <c r="F768" s="50" t="s">
        <v>2250</v>
      </c>
      <c r="G768" s="50" t="s">
        <v>129</v>
      </c>
      <c r="H768" t="str">
        <f t="shared" si="22"/>
        <v>51040108</v>
      </c>
      <c r="I768" t="str">
        <f>VLOOKUP(H768,'Plan de cuentas'!A:J,4,FALSE)</f>
        <v>Analitica</v>
      </c>
      <c r="J768" s="53">
        <f t="shared" si="23"/>
        <v>0</v>
      </c>
    </row>
    <row r="769" spans="1:10" ht="15" customHeight="1" x14ac:dyDescent="0.2">
      <c r="A769" s="49" t="s">
        <v>2251</v>
      </c>
      <c r="B769" s="49" t="s">
        <v>2252</v>
      </c>
      <c r="C769" s="49" t="s">
        <v>2253</v>
      </c>
      <c r="D769" s="49">
        <v>32656.49</v>
      </c>
      <c r="E769" s="49">
        <v>0</v>
      </c>
      <c r="F769" s="49" t="s">
        <v>2254</v>
      </c>
      <c r="G769" s="49" t="s">
        <v>129</v>
      </c>
      <c r="H769" t="str">
        <f t="shared" si="22"/>
        <v>5105</v>
      </c>
      <c r="I769" t="str">
        <f>VLOOKUP(H769,'Plan de cuentas'!A:J,4,FALSE)</f>
        <v>Sintetica</v>
      </c>
      <c r="J769" s="53">
        <f t="shared" si="23"/>
        <v>0</v>
      </c>
    </row>
    <row r="770" spans="1:10" ht="15" customHeight="1" x14ac:dyDescent="0.2">
      <c r="A770" s="50" t="s">
        <v>2255</v>
      </c>
      <c r="B770" s="50" t="s">
        <v>2256</v>
      </c>
      <c r="C770" s="50" t="s">
        <v>2253</v>
      </c>
      <c r="D770" s="50">
        <v>32656.49</v>
      </c>
      <c r="E770" s="50">
        <v>0</v>
      </c>
      <c r="F770" s="50" t="s">
        <v>2254</v>
      </c>
      <c r="G770" s="50" t="s">
        <v>129</v>
      </c>
      <c r="H770" t="str">
        <f t="shared" si="22"/>
        <v>510501</v>
      </c>
      <c r="I770" t="str">
        <f>VLOOKUP(H770,'Plan de cuentas'!A:J,4,FALSE)</f>
        <v>Sintetica</v>
      </c>
      <c r="J770" s="53">
        <f t="shared" si="23"/>
        <v>0</v>
      </c>
    </row>
    <row r="771" spans="1:10" ht="15" customHeight="1" x14ac:dyDescent="0.2">
      <c r="A771" s="49" t="s">
        <v>2257</v>
      </c>
      <c r="B771" s="49" t="s">
        <v>2256</v>
      </c>
      <c r="C771" s="49" t="s">
        <v>2253</v>
      </c>
      <c r="D771" s="49">
        <v>32656.49</v>
      </c>
      <c r="E771" s="49">
        <v>0</v>
      </c>
      <c r="F771" s="49" t="s">
        <v>2254</v>
      </c>
      <c r="G771" s="49" t="s">
        <v>129</v>
      </c>
      <c r="H771" t="str">
        <f t="shared" si="22"/>
        <v>51050101</v>
      </c>
      <c r="I771" t="str">
        <f>VLOOKUP(H771,'Plan de cuentas'!A:J,4,FALSE)</f>
        <v>Analitica</v>
      </c>
      <c r="J771" s="53">
        <f t="shared" si="23"/>
        <v>0</v>
      </c>
    </row>
    <row r="772" spans="1:10" ht="15" customHeight="1" x14ac:dyDescent="0.2">
      <c r="A772" s="50" t="s">
        <v>2258</v>
      </c>
      <c r="B772" s="50" t="s">
        <v>2259</v>
      </c>
      <c r="C772" s="50" t="s">
        <v>129</v>
      </c>
      <c r="D772" s="50">
        <v>0</v>
      </c>
      <c r="E772" s="50">
        <v>0</v>
      </c>
      <c r="F772" s="50" t="s">
        <v>129</v>
      </c>
      <c r="G772" s="50" t="s">
        <v>129</v>
      </c>
      <c r="H772" t="str">
        <f t="shared" ref="H772:H835" si="24">SUBSTITUTE(A772,".","")</f>
        <v>51050102</v>
      </c>
      <c r="I772" t="str">
        <f>VLOOKUP(H772,'Plan de cuentas'!A:J,4,FALSE)</f>
        <v>Analitica</v>
      </c>
      <c r="J772" s="53">
        <f t="shared" ref="J772:J835" si="25">IF(RIGHT(G772,1)="D",+VALUE(SUBSTITUTE(G772,"D"," ")),IF(RIGHT(G772,1)="C",-VALUE(SUBSTITUTE(G772,"C"," ")),0))</f>
        <v>0</v>
      </c>
    </row>
    <row r="773" spans="1:10" ht="15" customHeight="1" x14ac:dyDescent="0.2">
      <c r="A773" s="49" t="s">
        <v>2260</v>
      </c>
      <c r="B773" s="49" t="s">
        <v>2261</v>
      </c>
      <c r="C773" s="49" t="s">
        <v>2262</v>
      </c>
      <c r="D773" s="49">
        <v>1064358.3600000001</v>
      </c>
      <c r="E773" s="49">
        <v>0</v>
      </c>
      <c r="F773" s="49" t="s">
        <v>2263</v>
      </c>
      <c r="G773" s="49" t="s">
        <v>129</v>
      </c>
      <c r="H773" t="str">
        <f t="shared" si="24"/>
        <v>5106</v>
      </c>
      <c r="I773" t="str">
        <f>VLOOKUP(H773,'Plan de cuentas'!A:J,4,FALSE)</f>
        <v>Sintetica</v>
      </c>
      <c r="J773" s="53">
        <f t="shared" si="25"/>
        <v>0</v>
      </c>
    </row>
    <row r="774" spans="1:10" ht="15" customHeight="1" x14ac:dyDescent="0.2">
      <c r="A774" s="50" t="s">
        <v>2264</v>
      </c>
      <c r="B774" s="50" t="s">
        <v>2265</v>
      </c>
      <c r="C774" s="50" t="s">
        <v>2262</v>
      </c>
      <c r="D774" s="50">
        <v>1064358.3600000001</v>
      </c>
      <c r="E774" s="50">
        <v>0</v>
      </c>
      <c r="F774" s="50" t="s">
        <v>2263</v>
      </c>
      <c r="G774" s="50" t="s">
        <v>129</v>
      </c>
      <c r="H774" t="str">
        <f t="shared" si="24"/>
        <v>510601</v>
      </c>
      <c r="I774" t="str">
        <f>VLOOKUP(H774,'Plan de cuentas'!A:J,4,FALSE)</f>
        <v>Sintetica</v>
      </c>
      <c r="J774" s="53">
        <f t="shared" si="25"/>
        <v>0</v>
      </c>
    </row>
    <row r="775" spans="1:10" ht="15" customHeight="1" x14ac:dyDescent="0.2">
      <c r="A775" s="49" t="s">
        <v>2266</v>
      </c>
      <c r="B775" s="49" t="s">
        <v>2267</v>
      </c>
      <c r="C775" s="49" t="s">
        <v>2268</v>
      </c>
      <c r="D775" s="49">
        <v>1040249.11</v>
      </c>
      <c r="E775" s="49">
        <v>0</v>
      </c>
      <c r="F775" s="49" t="s">
        <v>2269</v>
      </c>
      <c r="G775" s="49" t="s">
        <v>129</v>
      </c>
      <c r="H775" t="str">
        <f t="shared" si="24"/>
        <v>51060101</v>
      </c>
      <c r="I775" t="str">
        <f>VLOOKUP(H775,'Plan de cuentas'!A:J,4,FALSE)</f>
        <v>Analitica</v>
      </c>
      <c r="J775" s="53">
        <f t="shared" si="25"/>
        <v>0</v>
      </c>
    </row>
    <row r="776" spans="1:10" ht="15" customHeight="1" x14ac:dyDescent="0.2">
      <c r="A776" s="50" t="s">
        <v>2270</v>
      </c>
      <c r="B776" s="50" t="s">
        <v>2271</v>
      </c>
      <c r="C776" s="50" t="s">
        <v>2272</v>
      </c>
      <c r="D776" s="50">
        <v>24109.25</v>
      </c>
      <c r="E776" s="50">
        <v>0</v>
      </c>
      <c r="F776" s="50" t="s">
        <v>2273</v>
      </c>
      <c r="G776" s="50" t="s">
        <v>129</v>
      </c>
      <c r="H776" t="str">
        <f t="shared" si="24"/>
        <v>51060102</v>
      </c>
      <c r="I776" t="str">
        <f>VLOOKUP(H776,'Plan de cuentas'!A:J,4,FALSE)</f>
        <v>Analitica</v>
      </c>
      <c r="J776" s="53">
        <f t="shared" si="25"/>
        <v>0</v>
      </c>
    </row>
    <row r="777" spans="1:10" ht="15" customHeight="1" x14ac:dyDescent="0.2">
      <c r="A777" s="49" t="s">
        <v>2274</v>
      </c>
      <c r="B777" s="49" t="s">
        <v>2275</v>
      </c>
      <c r="C777" s="49" t="s">
        <v>129</v>
      </c>
      <c r="D777" s="49">
        <v>0</v>
      </c>
      <c r="E777" s="49">
        <v>0</v>
      </c>
      <c r="F777" s="49" t="s">
        <v>129</v>
      </c>
      <c r="G777" s="49" t="s">
        <v>129</v>
      </c>
      <c r="H777" t="str">
        <f t="shared" si="24"/>
        <v>51060103</v>
      </c>
      <c r="I777" t="str">
        <f>VLOOKUP(H777,'Plan de cuentas'!A:J,4,FALSE)</f>
        <v>Analitica</v>
      </c>
      <c r="J777" s="53">
        <f t="shared" si="25"/>
        <v>0</v>
      </c>
    </row>
    <row r="778" spans="1:10" ht="15" customHeight="1" x14ac:dyDescent="0.2">
      <c r="A778" s="50" t="s">
        <v>2276</v>
      </c>
      <c r="B778" s="50" t="s">
        <v>2277</v>
      </c>
      <c r="C778" s="50" t="s">
        <v>129</v>
      </c>
      <c r="D778" s="50">
        <v>0</v>
      </c>
      <c r="E778" s="50">
        <v>0</v>
      </c>
      <c r="F778" s="50" t="s">
        <v>129</v>
      </c>
      <c r="G778" s="50" t="s">
        <v>129</v>
      </c>
      <c r="H778" t="str">
        <f t="shared" si="24"/>
        <v>510602</v>
      </c>
      <c r="I778" t="str">
        <f>VLOOKUP(H778,'Plan de cuentas'!A:J,4,FALSE)</f>
        <v>Sintetica</v>
      </c>
      <c r="J778" s="53">
        <f t="shared" si="25"/>
        <v>0</v>
      </c>
    </row>
    <row r="779" spans="1:10" ht="15" customHeight="1" x14ac:dyDescent="0.2">
      <c r="A779" s="49" t="s">
        <v>2278</v>
      </c>
      <c r="B779" s="49" t="s">
        <v>2279</v>
      </c>
      <c r="C779" s="49" t="s">
        <v>129</v>
      </c>
      <c r="D779" s="49">
        <v>0</v>
      </c>
      <c r="E779" s="49">
        <v>0</v>
      </c>
      <c r="F779" s="49" t="s">
        <v>129</v>
      </c>
      <c r="G779" s="49" t="s">
        <v>129</v>
      </c>
      <c r="H779" t="str">
        <f t="shared" si="24"/>
        <v>51060201</v>
      </c>
      <c r="I779" t="str">
        <f>VLOOKUP(H779,'Plan de cuentas'!A:J,4,FALSE)</f>
        <v>Analitica</v>
      </c>
      <c r="J779" s="53">
        <f t="shared" si="25"/>
        <v>0</v>
      </c>
    </row>
    <row r="780" spans="1:10" ht="15" customHeight="1" x14ac:dyDescent="0.2">
      <c r="A780" s="50" t="s">
        <v>2280</v>
      </c>
      <c r="B780" s="50" t="s">
        <v>2281</v>
      </c>
      <c r="C780" s="50" t="s">
        <v>2282</v>
      </c>
      <c r="D780" s="50">
        <v>15011075.300000001</v>
      </c>
      <c r="E780" s="50">
        <v>141810.79999999999</v>
      </c>
      <c r="F780" s="50" t="s">
        <v>2283</v>
      </c>
      <c r="G780" s="50" t="s">
        <v>129</v>
      </c>
      <c r="H780" t="str">
        <f t="shared" si="24"/>
        <v>5107</v>
      </c>
      <c r="I780" t="str">
        <f>VLOOKUP(H780,'Plan de cuentas'!A:J,4,FALSE)</f>
        <v>Sintetica</v>
      </c>
      <c r="J780" s="53">
        <f t="shared" si="25"/>
        <v>0</v>
      </c>
    </row>
    <row r="781" spans="1:10" ht="15" customHeight="1" x14ac:dyDescent="0.2">
      <c r="A781" s="49" t="s">
        <v>2284</v>
      </c>
      <c r="B781" s="49" t="s">
        <v>2285</v>
      </c>
      <c r="C781" s="49" t="s">
        <v>2282</v>
      </c>
      <c r="D781" s="49">
        <v>15011075.300000001</v>
      </c>
      <c r="E781" s="49">
        <v>141810.79999999999</v>
      </c>
      <c r="F781" s="49" t="s">
        <v>2283</v>
      </c>
      <c r="G781" s="49" t="s">
        <v>129</v>
      </c>
      <c r="H781" t="str">
        <f t="shared" si="24"/>
        <v>510701</v>
      </c>
      <c r="I781" t="str">
        <f>VLOOKUP(H781,'Plan de cuentas'!A:J,4,FALSE)</f>
        <v>Sintetica</v>
      </c>
      <c r="J781" s="53">
        <f t="shared" si="25"/>
        <v>0</v>
      </c>
    </row>
    <row r="782" spans="1:10" ht="15" customHeight="1" x14ac:dyDescent="0.2">
      <c r="A782" s="50" t="s">
        <v>2286</v>
      </c>
      <c r="B782" s="50" t="s">
        <v>2287</v>
      </c>
      <c r="C782" s="50" t="s">
        <v>2288</v>
      </c>
      <c r="D782" s="50">
        <v>1586775.4</v>
      </c>
      <c r="E782" s="50">
        <v>0</v>
      </c>
      <c r="F782" s="50" t="s">
        <v>2289</v>
      </c>
      <c r="G782" s="50" t="s">
        <v>129</v>
      </c>
      <c r="H782" t="str">
        <f t="shared" si="24"/>
        <v>51070101</v>
      </c>
      <c r="I782" t="str">
        <f>VLOOKUP(H782,'Plan de cuentas'!A:J,4,FALSE)</f>
        <v>Sintetica</v>
      </c>
      <c r="J782" s="53">
        <f t="shared" si="25"/>
        <v>0</v>
      </c>
    </row>
    <row r="783" spans="1:10" ht="15" customHeight="1" x14ac:dyDescent="0.2">
      <c r="A783" s="49" t="s">
        <v>2290</v>
      </c>
      <c r="B783" s="49" t="s">
        <v>2291</v>
      </c>
      <c r="C783" s="49" t="s">
        <v>2292</v>
      </c>
      <c r="D783" s="49">
        <v>32367.24</v>
      </c>
      <c r="E783" s="49">
        <v>0</v>
      </c>
      <c r="F783" s="49" t="s">
        <v>2293</v>
      </c>
      <c r="G783" s="49" t="s">
        <v>129</v>
      </c>
      <c r="H783" t="str">
        <f t="shared" si="24"/>
        <v>5107010101</v>
      </c>
      <c r="I783" t="str">
        <f>VLOOKUP(H783,'Plan de cuentas'!A:J,4,FALSE)</f>
        <v>Analitica</v>
      </c>
      <c r="J783" s="53">
        <f t="shared" si="25"/>
        <v>0</v>
      </c>
    </row>
    <row r="784" spans="1:10" ht="15" customHeight="1" x14ac:dyDescent="0.2">
      <c r="A784" s="50" t="s">
        <v>2294</v>
      </c>
      <c r="B784" s="50" t="s">
        <v>2295</v>
      </c>
      <c r="C784" s="50" t="s">
        <v>2296</v>
      </c>
      <c r="D784" s="50">
        <v>5139.3599999999997</v>
      </c>
      <c r="E784" s="50">
        <v>0</v>
      </c>
      <c r="F784" s="50" t="s">
        <v>2297</v>
      </c>
      <c r="G784" s="50" t="s">
        <v>129</v>
      </c>
      <c r="H784" t="str">
        <f t="shared" si="24"/>
        <v>5107010102</v>
      </c>
      <c r="I784" t="str">
        <f>VLOOKUP(H784,'Plan de cuentas'!A:J,4,FALSE)</f>
        <v>Analitica</v>
      </c>
      <c r="J784" s="53">
        <f t="shared" si="25"/>
        <v>0</v>
      </c>
    </row>
    <row r="785" spans="1:10" ht="15" customHeight="1" x14ac:dyDescent="0.2">
      <c r="A785" s="49" t="s">
        <v>2298</v>
      </c>
      <c r="B785" s="49" t="s">
        <v>2299</v>
      </c>
      <c r="C785" s="49" t="s">
        <v>2300</v>
      </c>
      <c r="D785" s="49">
        <v>898958.41</v>
      </c>
      <c r="E785" s="49">
        <v>0</v>
      </c>
      <c r="F785" s="49" t="s">
        <v>2301</v>
      </c>
      <c r="G785" s="49" t="s">
        <v>129</v>
      </c>
      <c r="H785" t="str">
        <f t="shared" si="24"/>
        <v>5107010103</v>
      </c>
      <c r="I785" t="str">
        <f>VLOOKUP(H785,'Plan de cuentas'!A:J,4,FALSE)</f>
        <v>Analitica</v>
      </c>
      <c r="J785" s="53">
        <f t="shared" si="25"/>
        <v>0</v>
      </c>
    </row>
    <row r="786" spans="1:10" ht="15" customHeight="1" x14ac:dyDescent="0.2">
      <c r="A786" s="50" t="s">
        <v>2302</v>
      </c>
      <c r="B786" s="50" t="s">
        <v>2303</v>
      </c>
      <c r="C786" s="50" t="s">
        <v>2304</v>
      </c>
      <c r="D786" s="50">
        <v>272134.08</v>
      </c>
      <c r="E786" s="50">
        <v>0</v>
      </c>
      <c r="F786" s="50" t="s">
        <v>2305</v>
      </c>
      <c r="G786" s="50" t="s">
        <v>129</v>
      </c>
      <c r="H786" t="str">
        <f t="shared" si="24"/>
        <v>5107010104</v>
      </c>
      <c r="I786" t="str">
        <f>VLOOKUP(H786,'Plan de cuentas'!A:J,4,FALSE)</f>
        <v>Analitica</v>
      </c>
      <c r="J786" s="53">
        <f t="shared" si="25"/>
        <v>0</v>
      </c>
    </row>
    <row r="787" spans="1:10" ht="15" customHeight="1" x14ac:dyDescent="0.2">
      <c r="A787" s="49" t="s">
        <v>2306</v>
      </c>
      <c r="B787" s="49" t="s">
        <v>2307</v>
      </c>
      <c r="C787" s="49" t="s">
        <v>2308</v>
      </c>
      <c r="D787" s="49">
        <v>14392.98</v>
      </c>
      <c r="E787" s="49">
        <v>0</v>
      </c>
      <c r="F787" s="49" t="s">
        <v>2309</v>
      </c>
      <c r="G787" s="49" t="s">
        <v>129</v>
      </c>
      <c r="H787" t="str">
        <f t="shared" si="24"/>
        <v>5107010105</v>
      </c>
      <c r="I787" t="str">
        <f>VLOOKUP(H787,'Plan de cuentas'!A:J,4,FALSE)</f>
        <v>Analitica</v>
      </c>
      <c r="J787" s="53">
        <f t="shared" si="25"/>
        <v>0</v>
      </c>
    </row>
    <row r="788" spans="1:10" ht="15" customHeight="1" x14ac:dyDescent="0.2">
      <c r="A788" s="50" t="s">
        <v>2310</v>
      </c>
      <c r="B788" s="50" t="s">
        <v>2311</v>
      </c>
      <c r="C788" s="50" t="s">
        <v>2312</v>
      </c>
      <c r="D788" s="50">
        <v>108.27</v>
      </c>
      <c r="E788" s="50">
        <v>0</v>
      </c>
      <c r="F788" s="50" t="s">
        <v>2313</v>
      </c>
      <c r="G788" s="50" t="s">
        <v>129</v>
      </c>
      <c r="H788" t="str">
        <f t="shared" si="24"/>
        <v>5107010106</v>
      </c>
      <c r="I788" t="str">
        <f>VLOOKUP(H788,'Plan de cuentas'!A:J,4,FALSE)</f>
        <v>Analitica</v>
      </c>
      <c r="J788" s="53">
        <f t="shared" si="25"/>
        <v>0</v>
      </c>
    </row>
    <row r="789" spans="1:10" ht="15" customHeight="1" x14ac:dyDescent="0.2">
      <c r="A789" s="49" t="s">
        <v>2314</v>
      </c>
      <c r="B789" s="49" t="s">
        <v>2315</v>
      </c>
      <c r="C789" s="49" t="s">
        <v>2316</v>
      </c>
      <c r="D789" s="49">
        <v>26306.82</v>
      </c>
      <c r="E789" s="49">
        <v>0</v>
      </c>
      <c r="F789" s="49" t="s">
        <v>2317</v>
      </c>
      <c r="G789" s="49" t="s">
        <v>129</v>
      </c>
      <c r="H789" t="str">
        <f t="shared" si="24"/>
        <v>5107010107</v>
      </c>
      <c r="I789" t="str">
        <f>VLOOKUP(H789,'Plan de cuentas'!A:J,4,FALSE)</f>
        <v>Analitica</v>
      </c>
      <c r="J789" s="53">
        <f t="shared" si="25"/>
        <v>0</v>
      </c>
    </row>
    <row r="790" spans="1:10" ht="15" customHeight="1" x14ac:dyDescent="0.2">
      <c r="A790" s="50" t="s">
        <v>2318</v>
      </c>
      <c r="B790" s="50" t="s">
        <v>2319</v>
      </c>
      <c r="C790" s="50" t="s">
        <v>2320</v>
      </c>
      <c r="D790" s="50">
        <v>58794.21</v>
      </c>
      <c r="E790" s="50">
        <v>0</v>
      </c>
      <c r="F790" s="50" t="s">
        <v>2321</v>
      </c>
      <c r="G790" s="50" t="s">
        <v>129</v>
      </c>
      <c r="H790" t="str">
        <f t="shared" si="24"/>
        <v>5107010108</v>
      </c>
      <c r="I790" t="str">
        <f>VLOOKUP(H790,'Plan de cuentas'!A:J,4,FALSE)</f>
        <v>Analitica</v>
      </c>
      <c r="J790" s="53">
        <f t="shared" si="25"/>
        <v>0</v>
      </c>
    </row>
    <row r="791" spans="1:10" ht="15" customHeight="1" x14ac:dyDescent="0.2">
      <c r="A791" s="49" t="s">
        <v>2322</v>
      </c>
      <c r="B791" s="49" t="s">
        <v>2323</v>
      </c>
      <c r="C791" s="49" t="s">
        <v>2324</v>
      </c>
      <c r="D791" s="49">
        <v>108490.5</v>
      </c>
      <c r="E791" s="49">
        <v>0</v>
      </c>
      <c r="F791" s="49" t="s">
        <v>2325</v>
      </c>
      <c r="G791" s="49" t="s">
        <v>129</v>
      </c>
      <c r="H791" t="str">
        <f t="shared" si="24"/>
        <v>5107010109</v>
      </c>
      <c r="I791" t="str">
        <f>VLOOKUP(H791,'Plan de cuentas'!A:J,4,FALSE)</f>
        <v>Analitica</v>
      </c>
      <c r="J791" s="53">
        <f t="shared" si="25"/>
        <v>0</v>
      </c>
    </row>
    <row r="792" spans="1:10" ht="15" customHeight="1" x14ac:dyDescent="0.2">
      <c r="A792" s="50" t="s">
        <v>2326</v>
      </c>
      <c r="B792" s="50" t="s">
        <v>2327</v>
      </c>
      <c r="C792" s="50" t="s">
        <v>2328</v>
      </c>
      <c r="D792" s="50">
        <v>2946.33</v>
      </c>
      <c r="E792" s="50">
        <v>0</v>
      </c>
      <c r="F792" s="50" t="s">
        <v>2329</v>
      </c>
      <c r="G792" s="50" t="s">
        <v>129</v>
      </c>
      <c r="H792" t="str">
        <f t="shared" si="24"/>
        <v>5107010110</v>
      </c>
      <c r="I792" t="str">
        <f>VLOOKUP(H792,'Plan de cuentas'!A:J,4,FALSE)</f>
        <v>Analitica</v>
      </c>
      <c r="J792" s="53">
        <f t="shared" si="25"/>
        <v>0</v>
      </c>
    </row>
    <row r="793" spans="1:10" ht="15" customHeight="1" x14ac:dyDescent="0.2">
      <c r="A793" s="49" t="s">
        <v>2330</v>
      </c>
      <c r="B793" s="49" t="s">
        <v>2331</v>
      </c>
      <c r="C793" s="49" t="s">
        <v>2332</v>
      </c>
      <c r="D793" s="49">
        <v>7518.6</v>
      </c>
      <c r="E793" s="49">
        <v>0</v>
      </c>
      <c r="F793" s="49" t="s">
        <v>2333</v>
      </c>
      <c r="G793" s="49" t="s">
        <v>129</v>
      </c>
      <c r="H793" t="str">
        <f t="shared" si="24"/>
        <v>5107010111</v>
      </c>
      <c r="I793" t="str">
        <f>VLOOKUP(H793,'Plan de cuentas'!A:J,4,FALSE)</f>
        <v>Analitica</v>
      </c>
      <c r="J793" s="53">
        <f t="shared" si="25"/>
        <v>0</v>
      </c>
    </row>
    <row r="794" spans="1:10" ht="15" customHeight="1" x14ac:dyDescent="0.2">
      <c r="A794" s="50" t="s">
        <v>2334</v>
      </c>
      <c r="B794" s="50" t="s">
        <v>2335</v>
      </c>
      <c r="C794" s="50" t="s">
        <v>2336</v>
      </c>
      <c r="D794" s="50">
        <v>28043.1</v>
      </c>
      <c r="E794" s="50">
        <v>0</v>
      </c>
      <c r="F794" s="50" t="s">
        <v>2337</v>
      </c>
      <c r="G794" s="50" t="s">
        <v>129</v>
      </c>
      <c r="H794" t="str">
        <f t="shared" si="24"/>
        <v>5107010112</v>
      </c>
      <c r="I794" t="str">
        <f>VLOOKUP(H794,'Plan de cuentas'!A:J,4,FALSE)</f>
        <v>Analitica</v>
      </c>
      <c r="J794" s="53">
        <f t="shared" si="25"/>
        <v>0</v>
      </c>
    </row>
    <row r="795" spans="1:10" ht="15" customHeight="1" x14ac:dyDescent="0.2">
      <c r="A795" s="49" t="s">
        <v>2338</v>
      </c>
      <c r="B795" s="49" t="s">
        <v>2339</v>
      </c>
      <c r="C795" s="49" t="s">
        <v>129</v>
      </c>
      <c r="D795" s="49">
        <v>0</v>
      </c>
      <c r="E795" s="49">
        <v>0</v>
      </c>
      <c r="F795" s="49" t="s">
        <v>129</v>
      </c>
      <c r="G795" s="49" t="s">
        <v>129</v>
      </c>
      <c r="H795" t="str">
        <f t="shared" si="24"/>
        <v>5107010113</v>
      </c>
      <c r="I795" t="str">
        <f>VLOOKUP(H795,'Plan de cuentas'!A:J,4,FALSE)</f>
        <v>Analitica</v>
      </c>
      <c r="J795" s="53">
        <f t="shared" si="25"/>
        <v>0</v>
      </c>
    </row>
    <row r="796" spans="1:10" ht="15" customHeight="1" x14ac:dyDescent="0.2">
      <c r="A796" s="50" t="s">
        <v>2340</v>
      </c>
      <c r="B796" s="50" t="s">
        <v>2341</v>
      </c>
      <c r="C796" s="50" t="s">
        <v>2342</v>
      </c>
      <c r="D796" s="50">
        <v>122381.37</v>
      </c>
      <c r="E796" s="50">
        <v>0</v>
      </c>
      <c r="F796" s="50" t="s">
        <v>2343</v>
      </c>
      <c r="G796" s="50" t="s">
        <v>129</v>
      </c>
      <c r="H796" t="str">
        <f t="shared" si="24"/>
        <v>5107010114</v>
      </c>
      <c r="I796" t="str">
        <f>VLOOKUP(H796,'Plan de cuentas'!A:J,4,FALSE)</f>
        <v>Analitica</v>
      </c>
      <c r="J796" s="53">
        <f t="shared" si="25"/>
        <v>0</v>
      </c>
    </row>
    <row r="797" spans="1:10" ht="15" customHeight="1" x14ac:dyDescent="0.2">
      <c r="A797" s="49" t="s">
        <v>2344</v>
      </c>
      <c r="B797" s="49" t="s">
        <v>2345</v>
      </c>
      <c r="C797" s="49" t="s">
        <v>2346</v>
      </c>
      <c r="D797" s="49">
        <v>9194.1299999999992</v>
      </c>
      <c r="E797" s="49">
        <v>0</v>
      </c>
      <c r="F797" s="49" t="s">
        <v>2347</v>
      </c>
      <c r="G797" s="49" t="s">
        <v>129</v>
      </c>
      <c r="H797" t="str">
        <f t="shared" si="24"/>
        <v>5107010115</v>
      </c>
      <c r="I797" t="str">
        <f>VLOOKUP(H797,'Plan de cuentas'!A:J,4,FALSE)</f>
        <v>Analitica</v>
      </c>
      <c r="J797" s="53">
        <f t="shared" si="25"/>
        <v>0</v>
      </c>
    </row>
    <row r="798" spans="1:10" ht="15" customHeight="1" x14ac:dyDescent="0.2">
      <c r="A798" s="50" t="s">
        <v>2348</v>
      </c>
      <c r="B798" s="50" t="s">
        <v>2349</v>
      </c>
      <c r="C798" s="50" t="s">
        <v>2350</v>
      </c>
      <c r="D798" s="50">
        <v>738065.4</v>
      </c>
      <c r="E798" s="50">
        <v>43679.68</v>
      </c>
      <c r="F798" s="50" t="s">
        <v>2351</v>
      </c>
      <c r="G798" s="50" t="s">
        <v>129</v>
      </c>
      <c r="H798" t="str">
        <f t="shared" si="24"/>
        <v>51070102</v>
      </c>
      <c r="I798" t="str">
        <f>VLOOKUP(H798,'Plan de cuentas'!A:J,4,FALSE)</f>
        <v>Sintetica</v>
      </c>
      <c r="J798" s="53">
        <f t="shared" si="25"/>
        <v>0</v>
      </c>
    </row>
    <row r="799" spans="1:10" ht="15" customHeight="1" x14ac:dyDescent="0.2">
      <c r="A799" s="49" t="s">
        <v>2352</v>
      </c>
      <c r="B799" s="49" t="s">
        <v>2353</v>
      </c>
      <c r="C799" s="49" t="s">
        <v>2354</v>
      </c>
      <c r="D799" s="49">
        <v>180035.22</v>
      </c>
      <c r="E799" s="49">
        <v>0</v>
      </c>
      <c r="F799" s="49" t="s">
        <v>2355</v>
      </c>
      <c r="G799" s="49" t="s">
        <v>129</v>
      </c>
      <c r="H799" t="str">
        <f t="shared" si="24"/>
        <v>5107010201</v>
      </c>
      <c r="I799" t="str">
        <f>VLOOKUP(H799,'Plan de cuentas'!A:J,4,FALSE)</f>
        <v>Analitica</v>
      </c>
      <c r="J799" s="53">
        <f t="shared" si="25"/>
        <v>0</v>
      </c>
    </row>
    <row r="800" spans="1:10" ht="15" customHeight="1" x14ac:dyDescent="0.2">
      <c r="A800" s="50" t="s">
        <v>2356</v>
      </c>
      <c r="B800" s="50" t="s">
        <v>2357</v>
      </c>
      <c r="C800" s="50" t="s">
        <v>2358</v>
      </c>
      <c r="D800" s="50">
        <v>21911.06</v>
      </c>
      <c r="E800" s="50">
        <v>8007.18</v>
      </c>
      <c r="F800" s="50" t="s">
        <v>2359</v>
      </c>
      <c r="G800" s="50" t="s">
        <v>129</v>
      </c>
      <c r="H800" t="str">
        <f t="shared" si="24"/>
        <v>5107010202</v>
      </c>
      <c r="I800" t="str">
        <f>VLOOKUP(H800,'Plan de cuentas'!A:J,4,FALSE)</f>
        <v>Analitica</v>
      </c>
      <c r="J800" s="53">
        <f t="shared" si="25"/>
        <v>0</v>
      </c>
    </row>
    <row r="801" spans="1:10" ht="15" customHeight="1" x14ac:dyDescent="0.2">
      <c r="A801" s="49" t="s">
        <v>2360</v>
      </c>
      <c r="B801" s="49" t="s">
        <v>2361</v>
      </c>
      <c r="C801" s="49" t="s">
        <v>2362</v>
      </c>
      <c r="D801" s="49">
        <v>340054.68</v>
      </c>
      <c r="E801" s="49">
        <v>19350.759999999998</v>
      </c>
      <c r="F801" s="49" t="s">
        <v>2363</v>
      </c>
      <c r="G801" s="49" t="s">
        <v>129</v>
      </c>
      <c r="H801" t="str">
        <f t="shared" si="24"/>
        <v>5107010203</v>
      </c>
      <c r="I801" t="str">
        <f>VLOOKUP(H801,'Plan de cuentas'!A:J,4,FALSE)</f>
        <v>Analitica</v>
      </c>
      <c r="J801" s="53">
        <f t="shared" si="25"/>
        <v>0</v>
      </c>
    </row>
    <row r="802" spans="1:10" ht="15" customHeight="1" x14ac:dyDescent="0.2">
      <c r="A802" s="50" t="s">
        <v>2364</v>
      </c>
      <c r="B802" s="50" t="s">
        <v>2365</v>
      </c>
      <c r="C802" s="50" t="s">
        <v>2366</v>
      </c>
      <c r="D802" s="50">
        <v>20958.54</v>
      </c>
      <c r="E802" s="50">
        <v>16321.74</v>
      </c>
      <c r="F802" s="50" t="s">
        <v>2367</v>
      </c>
      <c r="G802" s="50" t="s">
        <v>129</v>
      </c>
      <c r="H802" t="str">
        <f t="shared" si="24"/>
        <v>5107010204</v>
      </c>
      <c r="I802" t="str">
        <f>VLOOKUP(H802,'Plan de cuentas'!A:J,4,FALSE)</f>
        <v>Analitica</v>
      </c>
      <c r="J802" s="53">
        <f t="shared" si="25"/>
        <v>0</v>
      </c>
    </row>
    <row r="803" spans="1:10" ht="15" customHeight="1" x14ac:dyDescent="0.2">
      <c r="A803" s="49" t="s">
        <v>2368</v>
      </c>
      <c r="B803" s="49" t="s">
        <v>2369</v>
      </c>
      <c r="C803" s="49" t="s">
        <v>2370</v>
      </c>
      <c r="D803" s="49">
        <v>16016.09</v>
      </c>
      <c r="E803" s="49">
        <v>0</v>
      </c>
      <c r="F803" s="49" t="s">
        <v>2371</v>
      </c>
      <c r="G803" s="49" t="s">
        <v>129</v>
      </c>
      <c r="H803" t="str">
        <f t="shared" si="24"/>
        <v>5107010205</v>
      </c>
      <c r="I803" t="str">
        <f>VLOOKUP(H803,'Plan de cuentas'!A:J,4,FALSE)</f>
        <v>Analitica</v>
      </c>
      <c r="J803" s="53">
        <f t="shared" si="25"/>
        <v>0</v>
      </c>
    </row>
    <row r="804" spans="1:10" ht="15" customHeight="1" x14ac:dyDescent="0.2">
      <c r="A804" s="50" t="s">
        <v>2372</v>
      </c>
      <c r="B804" s="50" t="s">
        <v>2373</v>
      </c>
      <c r="C804" s="50" t="s">
        <v>2374</v>
      </c>
      <c r="D804" s="50">
        <v>44339.92</v>
      </c>
      <c r="E804" s="50">
        <v>0</v>
      </c>
      <c r="F804" s="50" t="s">
        <v>2375</v>
      </c>
      <c r="G804" s="50" t="s">
        <v>129</v>
      </c>
      <c r="H804" t="str">
        <f t="shared" si="24"/>
        <v>5107010206</v>
      </c>
      <c r="I804" t="str">
        <f>VLOOKUP(H804,'Plan de cuentas'!A:J,4,FALSE)</f>
        <v>Analitica</v>
      </c>
      <c r="J804" s="53">
        <f t="shared" si="25"/>
        <v>0</v>
      </c>
    </row>
    <row r="805" spans="1:10" ht="15" customHeight="1" x14ac:dyDescent="0.2">
      <c r="A805" s="49" t="s">
        <v>2376</v>
      </c>
      <c r="B805" s="49" t="s">
        <v>2377</v>
      </c>
      <c r="C805" s="49" t="s">
        <v>2378</v>
      </c>
      <c r="D805" s="49">
        <v>13919.79</v>
      </c>
      <c r="E805" s="49">
        <v>0</v>
      </c>
      <c r="F805" s="49" t="s">
        <v>2379</v>
      </c>
      <c r="G805" s="49" t="s">
        <v>129</v>
      </c>
      <c r="H805" t="str">
        <f t="shared" si="24"/>
        <v>5107010207</v>
      </c>
      <c r="I805" t="str">
        <f>VLOOKUP(H805,'Plan de cuentas'!A:J,4,FALSE)</f>
        <v>Analitica</v>
      </c>
      <c r="J805" s="53">
        <f t="shared" si="25"/>
        <v>0</v>
      </c>
    </row>
    <row r="806" spans="1:10" ht="15" customHeight="1" x14ac:dyDescent="0.2">
      <c r="A806" s="50" t="s">
        <v>2380</v>
      </c>
      <c r="B806" s="50" t="s">
        <v>2381</v>
      </c>
      <c r="C806" s="50" t="s">
        <v>2382</v>
      </c>
      <c r="D806" s="50">
        <v>234.17</v>
      </c>
      <c r="E806" s="50">
        <v>0</v>
      </c>
      <c r="F806" s="50" t="s">
        <v>2383</v>
      </c>
      <c r="G806" s="50" t="s">
        <v>129</v>
      </c>
      <c r="H806" t="str">
        <f t="shared" si="24"/>
        <v>5107010208</v>
      </c>
      <c r="I806" t="str">
        <f>VLOOKUP(H806,'Plan de cuentas'!A:J,4,FALSE)</f>
        <v>Analitica</v>
      </c>
      <c r="J806" s="53">
        <f t="shared" si="25"/>
        <v>0</v>
      </c>
    </row>
    <row r="807" spans="1:10" ht="15" customHeight="1" x14ac:dyDescent="0.2">
      <c r="A807" s="49" t="s">
        <v>2384</v>
      </c>
      <c r="B807" s="49" t="s">
        <v>2385</v>
      </c>
      <c r="C807" s="49" t="s">
        <v>2386</v>
      </c>
      <c r="D807" s="49">
        <v>47152.62</v>
      </c>
      <c r="E807" s="49">
        <v>0</v>
      </c>
      <c r="F807" s="49" t="s">
        <v>2387</v>
      </c>
      <c r="G807" s="49" t="s">
        <v>129</v>
      </c>
      <c r="H807" t="str">
        <f t="shared" si="24"/>
        <v>5107010209</v>
      </c>
      <c r="I807" t="str">
        <f>VLOOKUP(H807,'Plan de cuentas'!A:J,4,FALSE)</f>
        <v>Analitica</v>
      </c>
      <c r="J807" s="53">
        <f t="shared" si="25"/>
        <v>0</v>
      </c>
    </row>
    <row r="808" spans="1:10" ht="15" customHeight="1" x14ac:dyDescent="0.2">
      <c r="A808" s="50" t="s">
        <v>2388</v>
      </c>
      <c r="B808" s="50" t="s">
        <v>2389</v>
      </c>
      <c r="C808" s="50" t="s">
        <v>2390</v>
      </c>
      <c r="D808" s="50">
        <v>28634.19</v>
      </c>
      <c r="E808" s="50">
        <v>0</v>
      </c>
      <c r="F808" s="50" t="s">
        <v>2391</v>
      </c>
      <c r="G808" s="50" t="s">
        <v>129</v>
      </c>
      <c r="H808" t="str">
        <f t="shared" si="24"/>
        <v>5107010210</v>
      </c>
      <c r="I808" t="str">
        <f>VLOOKUP(H808,'Plan de cuentas'!A:J,4,FALSE)</f>
        <v>Analitica</v>
      </c>
      <c r="J808" s="53">
        <f t="shared" si="25"/>
        <v>0</v>
      </c>
    </row>
    <row r="809" spans="1:10" ht="15" customHeight="1" x14ac:dyDescent="0.2">
      <c r="A809" s="49" t="s">
        <v>2392</v>
      </c>
      <c r="B809" s="49" t="s">
        <v>2393</v>
      </c>
      <c r="C809" s="49" t="s">
        <v>2394</v>
      </c>
      <c r="D809" s="49">
        <v>10273.530000000001</v>
      </c>
      <c r="E809" s="49">
        <v>0</v>
      </c>
      <c r="F809" s="49" t="s">
        <v>2395</v>
      </c>
      <c r="G809" s="49" t="s">
        <v>129</v>
      </c>
      <c r="H809" t="str">
        <f t="shared" si="24"/>
        <v>5107010211</v>
      </c>
      <c r="I809" t="str">
        <f>VLOOKUP(H809,'Plan de cuentas'!A:J,4,FALSE)</f>
        <v>Analitica</v>
      </c>
      <c r="J809" s="53">
        <f t="shared" si="25"/>
        <v>0</v>
      </c>
    </row>
    <row r="810" spans="1:10" ht="15" customHeight="1" x14ac:dyDescent="0.2">
      <c r="A810" s="50" t="s">
        <v>2396</v>
      </c>
      <c r="B810" s="50" t="s">
        <v>2397</v>
      </c>
      <c r="C810" s="50" t="s">
        <v>2398</v>
      </c>
      <c r="D810" s="50">
        <v>8516.26</v>
      </c>
      <c r="E810" s="50">
        <v>0</v>
      </c>
      <c r="F810" s="50" t="s">
        <v>2399</v>
      </c>
      <c r="G810" s="50" t="s">
        <v>129</v>
      </c>
      <c r="H810" t="str">
        <f t="shared" si="24"/>
        <v>5107010212</v>
      </c>
      <c r="I810" t="str">
        <f>VLOOKUP(H810,'Plan de cuentas'!A:J,4,FALSE)</f>
        <v>Analitica</v>
      </c>
      <c r="J810" s="53">
        <f t="shared" si="25"/>
        <v>0</v>
      </c>
    </row>
    <row r="811" spans="1:10" ht="15" customHeight="1" x14ac:dyDescent="0.2">
      <c r="A811" s="49" t="s">
        <v>2400</v>
      </c>
      <c r="B811" s="49" t="s">
        <v>2401</v>
      </c>
      <c r="C811" s="49" t="s">
        <v>2402</v>
      </c>
      <c r="D811" s="49">
        <v>6019.33</v>
      </c>
      <c r="E811" s="49">
        <v>0</v>
      </c>
      <c r="F811" s="49" t="s">
        <v>2403</v>
      </c>
      <c r="G811" s="49" t="s">
        <v>129</v>
      </c>
      <c r="H811" t="str">
        <f t="shared" si="24"/>
        <v>5107010213</v>
      </c>
      <c r="I811" t="str">
        <f>VLOOKUP(H811,'Plan de cuentas'!A:J,4,FALSE)</f>
        <v>Analitica</v>
      </c>
      <c r="J811" s="53">
        <f t="shared" si="25"/>
        <v>0</v>
      </c>
    </row>
    <row r="812" spans="1:10" ht="15" customHeight="1" x14ac:dyDescent="0.2">
      <c r="A812" s="50" t="s">
        <v>2404</v>
      </c>
      <c r="B812" s="50" t="s">
        <v>2405</v>
      </c>
      <c r="C812" s="50" t="s">
        <v>2406</v>
      </c>
      <c r="D812" s="50">
        <v>2740780.19</v>
      </c>
      <c r="E812" s="50">
        <v>0</v>
      </c>
      <c r="F812" s="50" t="s">
        <v>2407</v>
      </c>
      <c r="G812" s="50" t="s">
        <v>129</v>
      </c>
      <c r="H812" t="str">
        <f t="shared" si="24"/>
        <v>51070103</v>
      </c>
      <c r="I812" t="str">
        <f>VLOOKUP(H812,'Plan de cuentas'!A:J,4,FALSE)</f>
        <v>Sintetica</v>
      </c>
      <c r="J812" s="53">
        <f t="shared" si="25"/>
        <v>0</v>
      </c>
    </row>
    <row r="813" spans="1:10" ht="15" customHeight="1" x14ac:dyDescent="0.2">
      <c r="A813" s="49" t="s">
        <v>2408</v>
      </c>
      <c r="B813" s="49" t="s">
        <v>2409</v>
      </c>
      <c r="C813" s="49" t="s">
        <v>2410</v>
      </c>
      <c r="D813" s="49">
        <v>360218.82</v>
      </c>
      <c r="E813" s="49">
        <v>0</v>
      </c>
      <c r="F813" s="49" t="s">
        <v>2411</v>
      </c>
      <c r="G813" s="49" t="s">
        <v>129</v>
      </c>
      <c r="H813" t="str">
        <f t="shared" si="24"/>
        <v>5107010301</v>
      </c>
      <c r="I813" t="str">
        <f>VLOOKUP(H813,'Plan de cuentas'!A:J,4,FALSE)</f>
        <v>Analitica</v>
      </c>
      <c r="J813" s="53">
        <f t="shared" si="25"/>
        <v>0</v>
      </c>
    </row>
    <row r="814" spans="1:10" ht="15" customHeight="1" x14ac:dyDescent="0.2">
      <c r="A814" s="50" t="s">
        <v>2412</v>
      </c>
      <c r="B814" s="50" t="s">
        <v>2413</v>
      </c>
      <c r="C814" s="50" t="s">
        <v>2414</v>
      </c>
      <c r="D814" s="50">
        <v>894078.7</v>
      </c>
      <c r="E814" s="50">
        <v>0</v>
      </c>
      <c r="F814" s="50" t="s">
        <v>2415</v>
      </c>
      <c r="G814" s="50" t="s">
        <v>129</v>
      </c>
      <c r="H814" t="str">
        <f t="shared" si="24"/>
        <v>5107010302</v>
      </c>
      <c r="I814" t="str">
        <f>VLOOKUP(H814,'Plan de cuentas'!A:J,4,FALSE)</f>
        <v>Analitica</v>
      </c>
      <c r="J814" s="53">
        <f t="shared" si="25"/>
        <v>0</v>
      </c>
    </row>
    <row r="815" spans="1:10" ht="15" customHeight="1" x14ac:dyDescent="0.2">
      <c r="A815" s="49" t="s">
        <v>2416</v>
      </c>
      <c r="B815" s="49" t="s">
        <v>2417</v>
      </c>
      <c r="C815" s="49" t="s">
        <v>2418</v>
      </c>
      <c r="D815" s="49">
        <v>345258.01</v>
      </c>
      <c r="E815" s="49">
        <v>0</v>
      </c>
      <c r="F815" s="49" t="s">
        <v>2419</v>
      </c>
      <c r="G815" s="49" t="s">
        <v>129</v>
      </c>
      <c r="H815" t="str">
        <f t="shared" si="24"/>
        <v>5107010303</v>
      </c>
      <c r="I815" t="str">
        <f>VLOOKUP(H815,'Plan de cuentas'!A:J,4,FALSE)</f>
        <v>Analitica</v>
      </c>
      <c r="J815" s="53">
        <f t="shared" si="25"/>
        <v>0</v>
      </c>
    </row>
    <row r="816" spans="1:10" ht="15" customHeight="1" x14ac:dyDescent="0.2">
      <c r="A816" s="50" t="s">
        <v>2420</v>
      </c>
      <c r="B816" s="50" t="s">
        <v>2421</v>
      </c>
      <c r="C816" s="50" t="s">
        <v>2422</v>
      </c>
      <c r="D816" s="50">
        <v>530026.9</v>
      </c>
      <c r="E816" s="50">
        <v>0</v>
      </c>
      <c r="F816" s="50" t="s">
        <v>2423</v>
      </c>
      <c r="G816" s="50" t="s">
        <v>129</v>
      </c>
      <c r="H816" t="str">
        <f t="shared" si="24"/>
        <v>5107010304</v>
      </c>
      <c r="I816" t="str">
        <f>VLOOKUP(H816,'Plan de cuentas'!A:J,4,FALSE)</f>
        <v>Analitica</v>
      </c>
      <c r="J816" s="53">
        <f t="shared" si="25"/>
        <v>0</v>
      </c>
    </row>
    <row r="817" spans="1:10" ht="15" customHeight="1" x14ac:dyDescent="0.2">
      <c r="A817" s="49" t="s">
        <v>2424</v>
      </c>
      <c r="B817" s="49" t="s">
        <v>2425</v>
      </c>
      <c r="C817" s="49" t="s">
        <v>2426</v>
      </c>
      <c r="D817" s="49">
        <v>10054.09</v>
      </c>
      <c r="E817" s="49">
        <v>0</v>
      </c>
      <c r="F817" s="49" t="s">
        <v>2427</v>
      </c>
      <c r="G817" s="49" t="s">
        <v>129</v>
      </c>
      <c r="H817" t="str">
        <f t="shared" si="24"/>
        <v>5107010305</v>
      </c>
      <c r="I817" t="str">
        <f>VLOOKUP(H817,'Plan de cuentas'!A:J,4,FALSE)</f>
        <v>Analitica</v>
      </c>
      <c r="J817" s="53">
        <f t="shared" si="25"/>
        <v>0</v>
      </c>
    </row>
    <row r="818" spans="1:10" ht="15" customHeight="1" x14ac:dyDescent="0.2">
      <c r="A818" s="50" t="s">
        <v>2428</v>
      </c>
      <c r="B818" s="50" t="s">
        <v>2429</v>
      </c>
      <c r="C818" s="50" t="s">
        <v>2430</v>
      </c>
      <c r="D818" s="50">
        <v>245577.83</v>
      </c>
      <c r="E818" s="50">
        <v>0</v>
      </c>
      <c r="F818" s="50" t="s">
        <v>2431</v>
      </c>
      <c r="G818" s="50" t="s">
        <v>129</v>
      </c>
      <c r="H818" t="str">
        <f t="shared" si="24"/>
        <v>5107010306</v>
      </c>
      <c r="I818" t="str">
        <f>VLOOKUP(H818,'Plan de cuentas'!A:J,4,FALSE)</f>
        <v>Analitica</v>
      </c>
      <c r="J818" s="53">
        <f t="shared" si="25"/>
        <v>0</v>
      </c>
    </row>
    <row r="819" spans="1:10" ht="15" customHeight="1" x14ac:dyDescent="0.2">
      <c r="A819" s="49" t="s">
        <v>2432</v>
      </c>
      <c r="B819" s="49" t="s">
        <v>2433</v>
      </c>
      <c r="C819" s="49" t="s">
        <v>2434</v>
      </c>
      <c r="D819" s="49">
        <v>355565.84</v>
      </c>
      <c r="E819" s="49">
        <v>0</v>
      </c>
      <c r="F819" s="49" t="s">
        <v>2435</v>
      </c>
      <c r="G819" s="49" t="s">
        <v>129</v>
      </c>
      <c r="H819" t="str">
        <f t="shared" si="24"/>
        <v>5107010307</v>
      </c>
      <c r="I819" t="str">
        <f>VLOOKUP(H819,'Plan de cuentas'!A:J,4,FALSE)</f>
        <v>Analitica</v>
      </c>
      <c r="J819" s="53">
        <f t="shared" si="25"/>
        <v>0</v>
      </c>
    </row>
    <row r="820" spans="1:10" ht="15" customHeight="1" x14ac:dyDescent="0.2">
      <c r="A820" s="50" t="s">
        <v>2436</v>
      </c>
      <c r="B820" s="50" t="s">
        <v>2437</v>
      </c>
      <c r="C820" s="50" t="s">
        <v>2438</v>
      </c>
      <c r="D820" s="50">
        <v>886142.95</v>
      </c>
      <c r="E820" s="50">
        <v>15101.91</v>
      </c>
      <c r="F820" s="50" t="s">
        <v>2439</v>
      </c>
      <c r="G820" s="50" t="s">
        <v>129</v>
      </c>
      <c r="H820" t="str">
        <f t="shared" si="24"/>
        <v>51070104</v>
      </c>
      <c r="I820" t="str">
        <f>VLOOKUP(H820,'Plan de cuentas'!A:J,4,FALSE)</f>
        <v>Sintetica</v>
      </c>
      <c r="J820" s="53">
        <f t="shared" si="25"/>
        <v>0</v>
      </c>
    </row>
    <row r="821" spans="1:10" ht="15" customHeight="1" x14ac:dyDescent="0.2">
      <c r="A821" s="49" t="s">
        <v>2440</v>
      </c>
      <c r="B821" s="49" t="s">
        <v>2441</v>
      </c>
      <c r="C821" s="49" t="s">
        <v>2442</v>
      </c>
      <c r="D821" s="49">
        <v>408052.53</v>
      </c>
      <c r="E821" s="49">
        <v>12932.48</v>
      </c>
      <c r="F821" s="49" t="s">
        <v>2443</v>
      </c>
      <c r="G821" s="49" t="s">
        <v>129</v>
      </c>
      <c r="H821" t="str">
        <f t="shared" si="24"/>
        <v>5107010401</v>
      </c>
      <c r="I821" t="str">
        <f>VLOOKUP(H821,'Plan de cuentas'!A:J,4,FALSE)</f>
        <v>Analitica</v>
      </c>
      <c r="J821" s="53">
        <f t="shared" si="25"/>
        <v>0</v>
      </c>
    </row>
    <row r="822" spans="1:10" ht="15" customHeight="1" x14ac:dyDescent="0.2">
      <c r="A822" s="50" t="s">
        <v>2444</v>
      </c>
      <c r="B822" s="50" t="s">
        <v>2445</v>
      </c>
      <c r="C822" s="50" t="s">
        <v>2446</v>
      </c>
      <c r="D822" s="50">
        <v>97403.41</v>
      </c>
      <c r="E822" s="50">
        <v>1069.3599999999999</v>
      </c>
      <c r="F822" s="50" t="s">
        <v>2447</v>
      </c>
      <c r="G822" s="50" t="s">
        <v>129</v>
      </c>
      <c r="H822" t="str">
        <f t="shared" si="24"/>
        <v>5107010402</v>
      </c>
      <c r="I822" t="str">
        <f>VLOOKUP(H822,'Plan de cuentas'!A:J,4,FALSE)</f>
        <v>Analitica</v>
      </c>
      <c r="J822" s="53">
        <f t="shared" si="25"/>
        <v>0</v>
      </c>
    </row>
    <row r="823" spans="1:10" ht="15" customHeight="1" x14ac:dyDescent="0.2">
      <c r="A823" s="49" t="s">
        <v>2448</v>
      </c>
      <c r="B823" s="49" t="s">
        <v>2449</v>
      </c>
      <c r="C823" s="49" t="s">
        <v>2450</v>
      </c>
      <c r="D823" s="49">
        <v>53595.61</v>
      </c>
      <c r="E823" s="49">
        <v>540.07000000000005</v>
      </c>
      <c r="F823" s="49" t="s">
        <v>2451</v>
      </c>
      <c r="G823" s="49" t="s">
        <v>129</v>
      </c>
      <c r="H823" t="str">
        <f t="shared" si="24"/>
        <v>5107010403</v>
      </c>
      <c r="I823" t="str">
        <f>VLOOKUP(H823,'Plan de cuentas'!A:J,4,FALSE)</f>
        <v>Analitica</v>
      </c>
      <c r="J823" s="53">
        <f t="shared" si="25"/>
        <v>0</v>
      </c>
    </row>
    <row r="824" spans="1:10" ht="15" customHeight="1" x14ac:dyDescent="0.2">
      <c r="A824" s="50" t="s">
        <v>2452</v>
      </c>
      <c r="B824" s="50" t="s">
        <v>2453</v>
      </c>
      <c r="C824" s="50" t="s">
        <v>2454</v>
      </c>
      <c r="D824" s="50">
        <v>2260.0300000000002</v>
      </c>
      <c r="E824" s="50">
        <v>0</v>
      </c>
      <c r="F824" s="50" t="s">
        <v>2455</v>
      </c>
      <c r="G824" s="50" t="s">
        <v>129</v>
      </c>
      <c r="H824" t="str">
        <f t="shared" si="24"/>
        <v>5107010404</v>
      </c>
      <c r="I824" t="str">
        <f>VLOOKUP(H824,'Plan de cuentas'!A:J,4,FALSE)</f>
        <v>Analitica</v>
      </c>
      <c r="J824" s="53">
        <f t="shared" si="25"/>
        <v>0</v>
      </c>
    </row>
    <row r="825" spans="1:10" ht="15" customHeight="1" x14ac:dyDescent="0.2">
      <c r="A825" s="49" t="s">
        <v>2456</v>
      </c>
      <c r="B825" s="49" t="s">
        <v>2457</v>
      </c>
      <c r="C825" s="49" t="s">
        <v>2458</v>
      </c>
      <c r="D825" s="49">
        <v>660.05</v>
      </c>
      <c r="E825" s="49">
        <v>0</v>
      </c>
      <c r="F825" s="49" t="s">
        <v>2459</v>
      </c>
      <c r="G825" s="49" t="s">
        <v>129</v>
      </c>
      <c r="H825" t="str">
        <f t="shared" si="24"/>
        <v>5107010405</v>
      </c>
      <c r="I825" t="str">
        <f>VLOOKUP(H825,'Plan de cuentas'!A:J,4,FALSE)</f>
        <v>Analitica</v>
      </c>
      <c r="J825" s="53">
        <f t="shared" si="25"/>
        <v>0</v>
      </c>
    </row>
    <row r="826" spans="1:10" ht="15" customHeight="1" x14ac:dyDescent="0.2">
      <c r="A826" s="50" t="s">
        <v>2460</v>
      </c>
      <c r="B826" s="50" t="s">
        <v>2461</v>
      </c>
      <c r="C826" s="50" t="s">
        <v>2462</v>
      </c>
      <c r="D826" s="50">
        <v>11560.99</v>
      </c>
      <c r="E826" s="50">
        <v>0</v>
      </c>
      <c r="F826" s="50" t="s">
        <v>2463</v>
      </c>
      <c r="G826" s="50" t="s">
        <v>129</v>
      </c>
      <c r="H826" t="str">
        <f t="shared" si="24"/>
        <v>5107010406</v>
      </c>
      <c r="I826" t="str">
        <f>VLOOKUP(H826,'Plan de cuentas'!A:J,4,FALSE)</f>
        <v>Analitica</v>
      </c>
      <c r="J826" s="53">
        <f t="shared" si="25"/>
        <v>0</v>
      </c>
    </row>
    <row r="827" spans="1:10" ht="15" customHeight="1" x14ac:dyDescent="0.2">
      <c r="A827" s="49" t="s">
        <v>2464</v>
      </c>
      <c r="B827" s="49" t="s">
        <v>2465</v>
      </c>
      <c r="C827" s="49" t="s">
        <v>129</v>
      </c>
      <c r="D827" s="49">
        <v>0</v>
      </c>
      <c r="E827" s="49">
        <v>0</v>
      </c>
      <c r="F827" s="49" t="s">
        <v>129</v>
      </c>
      <c r="G827" s="49" t="s">
        <v>129</v>
      </c>
      <c r="H827" t="str">
        <f t="shared" si="24"/>
        <v>5107010407</v>
      </c>
      <c r="I827" t="str">
        <f>VLOOKUP(H827,'Plan de cuentas'!A:J,4,FALSE)</f>
        <v>Analitica</v>
      </c>
      <c r="J827" s="53">
        <f t="shared" si="25"/>
        <v>0</v>
      </c>
    </row>
    <row r="828" spans="1:10" ht="15" customHeight="1" x14ac:dyDescent="0.2">
      <c r="A828" s="50" t="s">
        <v>2466</v>
      </c>
      <c r="B828" s="50" t="s">
        <v>2467</v>
      </c>
      <c r="C828" s="50" t="s">
        <v>2468</v>
      </c>
      <c r="D828" s="50">
        <v>157762.67000000001</v>
      </c>
      <c r="E828" s="50">
        <v>0</v>
      </c>
      <c r="F828" s="50" t="s">
        <v>2469</v>
      </c>
      <c r="G828" s="50" t="s">
        <v>129</v>
      </c>
      <c r="H828" t="str">
        <f t="shared" si="24"/>
        <v>5107010408</v>
      </c>
      <c r="I828" t="str">
        <f>VLOOKUP(H828,'Plan de cuentas'!A:J,4,FALSE)</f>
        <v>Analitica</v>
      </c>
      <c r="J828" s="53">
        <f t="shared" si="25"/>
        <v>0</v>
      </c>
    </row>
    <row r="829" spans="1:10" ht="15" customHeight="1" x14ac:dyDescent="0.2">
      <c r="A829" s="49" t="s">
        <v>2470</v>
      </c>
      <c r="B829" s="49" t="s">
        <v>2471</v>
      </c>
      <c r="C829" s="49" t="s">
        <v>2472</v>
      </c>
      <c r="D829" s="49">
        <v>110.36</v>
      </c>
      <c r="E829" s="49">
        <v>0</v>
      </c>
      <c r="F829" s="49" t="s">
        <v>2473</v>
      </c>
      <c r="G829" s="49" t="s">
        <v>129</v>
      </c>
      <c r="H829" t="str">
        <f t="shared" si="24"/>
        <v>5107010409</v>
      </c>
      <c r="I829" t="str">
        <f>VLOOKUP(H829,'Plan de cuentas'!A:J,4,FALSE)</f>
        <v>Analitica</v>
      </c>
      <c r="J829" s="53">
        <f t="shared" si="25"/>
        <v>0</v>
      </c>
    </row>
    <row r="830" spans="1:10" ht="15" customHeight="1" x14ac:dyDescent="0.2">
      <c r="A830" s="50" t="s">
        <v>2474</v>
      </c>
      <c r="B830" s="50" t="s">
        <v>2475</v>
      </c>
      <c r="C830" s="50" t="s">
        <v>2476</v>
      </c>
      <c r="D830" s="50">
        <v>90412.82</v>
      </c>
      <c r="E830" s="50">
        <v>0</v>
      </c>
      <c r="F830" s="50" t="s">
        <v>2477</v>
      </c>
      <c r="G830" s="50" t="s">
        <v>129</v>
      </c>
      <c r="H830" t="str">
        <f t="shared" si="24"/>
        <v>5107010410</v>
      </c>
      <c r="I830" t="str">
        <f>VLOOKUP(H830,'Plan de cuentas'!A:J,4,FALSE)</f>
        <v>Analitica</v>
      </c>
      <c r="J830" s="53">
        <f t="shared" si="25"/>
        <v>0</v>
      </c>
    </row>
    <row r="831" spans="1:10" ht="15" customHeight="1" x14ac:dyDescent="0.2">
      <c r="A831" s="49" t="s">
        <v>2478</v>
      </c>
      <c r="B831" s="49" t="s">
        <v>2479</v>
      </c>
      <c r="C831" s="49" t="s">
        <v>2480</v>
      </c>
      <c r="D831" s="49">
        <v>10124.9</v>
      </c>
      <c r="E831" s="49">
        <v>560</v>
      </c>
      <c r="F831" s="49" t="s">
        <v>2481</v>
      </c>
      <c r="G831" s="49" t="s">
        <v>129</v>
      </c>
      <c r="H831" t="str">
        <f t="shared" si="24"/>
        <v>5107010411</v>
      </c>
      <c r="I831" t="str">
        <f>VLOOKUP(H831,'Plan de cuentas'!A:J,4,FALSE)</f>
        <v>Analitica</v>
      </c>
      <c r="J831" s="53">
        <f t="shared" si="25"/>
        <v>0</v>
      </c>
    </row>
    <row r="832" spans="1:10" ht="15" customHeight="1" x14ac:dyDescent="0.2">
      <c r="A832" s="50" t="s">
        <v>2482</v>
      </c>
      <c r="B832" s="50" t="s">
        <v>2483</v>
      </c>
      <c r="C832" s="50" t="s">
        <v>2484</v>
      </c>
      <c r="D832" s="50">
        <v>35385.08</v>
      </c>
      <c r="E832" s="50">
        <v>0</v>
      </c>
      <c r="F832" s="50" t="s">
        <v>2485</v>
      </c>
      <c r="G832" s="50" t="s">
        <v>129</v>
      </c>
      <c r="H832" t="str">
        <f t="shared" si="24"/>
        <v>5107010412</v>
      </c>
      <c r="I832" t="str">
        <f>VLOOKUP(H832,'Plan de cuentas'!A:J,4,FALSE)</f>
        <v>Analitica</v>
      </c>
      <c r="J832" s="53">
        <f t="shared" si="25"/>
        <v>0</v>
      </c>
    </row>
    <row r="833" spans="1:10" ht="15" customHeight="1" x14ac:dyDescent="0.2">
      <c r="A833" s="49" t="s">
        <v>2486</v>
      </c>
      <c r="B833" s="49" t="s">
        <v>2487</v>
      </c>
      <c r="C833" s="49" t="s">
        <v>2488</v>
      </c>
      <c r="D833" s="49">
        <v>18814.5</v>
      </c>
      <c r="E833" s="49">
        <v>0</v>
      </c>
      <c r="F833" s="49" t="s">
        <v>2489</v>
      </c>
      <c r="G833" s="49" t="s">
        <v>129</v>
      </c>
      <c r="H833" t="str">
        <f t="shared" si="24"/>
        <v>5107010413</v>
      </c>
      <c r="I833" t="str">
        <f>VLOOKUP(H833,'Plan de cuentas'!A:J,4,FALSE)</f>
        <v>Analitica</v>
      </c>
      <c r="J833" s="53">
        <f t="shared" si="25"/>
        <v>0</v>
      </c>
    </row>
    <row r="834" spans="1:10" ht="15" customHeight="1" x14ac:dyDescent="0.2">
      <c r="A834" s="50" t="s">
        <v>2490</v>
      </c>
      <c r="B834" s="50" t="s">
        <v>2491</v>
      </c>
      <c r="C834" s="50" t="s">
        <v>2492</v>
      </c>
      <c r="D834" s="50">
        <v>9059311.3599999994</v>
      </c>
      <c r="E834" s="50">
        <v>83029.210000000006</v>
      </c>
      <c r="F834" s="50" t="s">
        <v>2493</v>
      </c>
      <c r="G834" s="50" t="s">
        <v>129</v>
      </c>
      <c r="H834" t="str">
        <f t="shared" si="24"/>
        <v>51070105</v>
      </c>
      <c r="I834" t="str">
        <f>VLOOKUP(H834,'Plan de cuentas'!A:J,4,FALSE)</f>
        <v>Sintetica</v>
      </c>
      <c r="J834" s="53">
        <f t="shared" si="25"/>
        <v>0</v>
      </c>
    </row>
    <row r="835" spans="1:10" ht="15" customHeight="1" x14ac:dyDescent="0.2">
      <c r="A835" s="49" t="s">
        <v>2494</v>
      </c>
      <c r="B835" s="49" t="s">
        <v>2495</v>
      </c>
      <c r="C835" s="49" t="s">
        <v>2496</v>
      </c>
      <c r="D835" s="49">
        <v>370967.97</v>
      </c>
      <c r="E835" s="49">
        <v>0</v>
      </c>
      <c r="F835" s="49" t="s">
        <v>2497</v>
      </c>
      <c r="G835" s="49" t="s">
        <v>129</v>
      </c>
      <c r="H835" t="str">
        <f t="shared" si="24"/>
        <v>5107010501</v>
      </c>
      <c r="I835" t="str">
        <f>VLOOKUP(H835,'Plan de cuentas'!A:J,4,FALSE)</f>
        <v>Analitica</v>
      </c>
      <c r="J835" s="53">
        <f t="shared" si="25"/>
        <v>0</v>
      </c>
    </row>
    <row r="836" spans="1:10" ht="15" customHeight="1" x14ac:dyDescent="0.2">
      <c r="A836" s="50" t="s">
        <v>2498</v>
      </c>
      <c r="B836" s="50" t="s">
        <v>2499</v>
      </c>
      <c r="C836" s="50" t="s">
        <v>2500</v>
      </c>
      <c r="D836" s="50">
        <v>334874.08</v>
      </c>
      <c r="E836" s="50">
        <v>1814.86</v>
      </c>
      <c r="F836" s="50" t="s">
        <v>2501</v>
      </c>
      <c r="G836" s="50" t="s">
        <v>129</v>
      </c>
      <c r="H836" t="str">
        <f t="shared" ref="H836:H899" si="26">SUBSTITUTE(A836,".","")</f>
        <v>5107010502</v>
      </c>
      <c r="I836" t="str">
        <f>VLOOKUP(H836,'Plan de cuentas'!A:J,4,FALSE)</f>
        <v>Analitica</v>
      </c>
      <c r="J836" s="53">
        <f t="shared" ref="J836:J899" si="27">IF(RIGHT(G836,1)="D",+VALUE(SUBSTITUTE(G836,"D"," ")),IF(RIGHT(G836,1)="C",-VALUE(SUBSTITUTE(G836,"C"," ")),0))</f>
        <v>0</v>
      </c>
    </row>
    <row r="837" spans="1:10" ht="15" customHeight="1" x14ac:dyDescent="0.2">
      <c r="A837" s="49" t="s">
        <v>2502</v>
      </c>
      <c r="B837" s="49" t="s">
        <v>2503</v>
      </c>
      <c r="C837" s="49" t="s">
        <v>2504</v>
      </c>
      <c r="D837" s="49">
        <v>2378.86</v>
      </c>
      <c r="E837" s="49">
        <v>0</v>
      </c>
      <c r="F837" s="49" t="s">
        <v>2505</v>
      </c>
      <c r="G837" s="49" t="s">
        <v>129</v>
      </c>
      <c r="H837" t="str">
        <f t="shared" si="26"/>
        <v>5107010503</v>
      </c>
      <c r="I837" t="str">
        <f>VLOOKUP(H837,'Plan de cuentas'!A:J,4,FALSE)</f>
        <v>Analitica</v>
      </c>
      <c r="J837" s="53">
        <f t="shared" si="27"/>
        <v>0</v>
      </c>
    </row>
    <row r="838" spans="1:10" ht="15" customHeight="1" x14ac:dyDescent="0.2">
      <c r="A838" s="50" t="s">
        <v>2506</v>
      </c>
      <c r="B838" s="50" t="s">
        <v>2507</v>
      </c>
      <c r="C838" s="50" t="s">
        <v>2508</v>
      </c>
      <c r="D838" s="50">
        <v>273.36</v>
      </c>
      <c r="E838" s="50">
        <v>0</v>
      </c>
      <c r="F838" s="50" t="s">
        <v>2509</v>
      </c>
      <c r="G838" s="50" t="s">
        <v>129</v>
      </c>
      <c r="H838" t="str">
        <f t="shared" si="26"/>
        <v>5107010504</v>
      </c>
      <c r="I838" t="str">
        <f>VLOOKUP(H838,'Plan de cuentas'!A:J,4,FALSE)</f>
        <v>Analitica</v>
      </c>
      <c r="J838" s="53">
        <f t="shared" si="27"/>
        <v>0</v>
      </c>
    </row>
    <row r="839" spans="1:10" ht="15" customHeight="1" x14ac:dyDescent="0.2">
      <c r="A839" s="49" t="s">
        <v>2510</v>
      </c>
      <c r="B839" s="49" t="s">
        <v>2511</v>
      </c>
      <c r="C839" s="49" t="s">
        <v>2512</v>
      </c>
      <c r="D839" s="49">
        <v>15093.49</v>
      </c>
      <c r="E839" s="49">
        <v>0</v>
      </c>
      <c r="F839" s="49" t="s">
        <v>2513</v>
      </c>
      <c r="G839" s="49" t="s">
        <v>129</v>
      </c>
      <c r="H839" t="str">
        <f t="shared" si="26"/>
        <v>5107010505</v>
      </c>
      <c r="I839" t="str">
        <f>VLOOKUP(H839,'Plan de cuentas'!A:J,4,FALSE)</f>
        <v>Analitica</v>
      </c>
      <c r="J839" s="53">
        <f t="shared" si="27"/>
        <v>0</v>
      </c>
    </row>
    <row r="840" spans="1:10" ht="15" customHeight="1" x14ac:dyDescent="0.2">
      <c r="A840" s="50" t="s">
        <v>2514</v>
      </c>
      <c r="B840" s="50" t="s">
        <v>116</v>
      </c>
      <c r="C840" s="50" t="s">
        <v>2515</v>
      </c>
      <c r="D840" s="50">
        <v>172895.45</v>
      </c>
      <c r="E840" s="50">
        <v>0</v>
      </c>
      <c r="F840" s="50" t="s">
        <v>2516</v>
      </c>
      <c r="G840" s="50" t="s">
        <v>129</v>
      </c>
      <c r="H840" t="str">
        <f t="shared" si="26"/>
        <v>5107010506</v>
      </c>
      <c r="I840" t="str">
        <f>VLOOKUP(H840,'Plan de cuentas'!A:J,4,FALSE)</f>
        <v>Analitica</v>
      </c>
      <c r="J840" s="53">
        <f t="shared" si="27"/>
        <v>0</v>
      </c>
    </row>
    <row r="841" spans="1:10" ht="15" customHeight="1" x14ac:dyDescent="0.2">
      <c r="A841" s="49" t="s">
        <v>2517</v>
      </c>
      <c r="B841" s="49" t="s">
        <v>2518</v>
      </c>
      <c r="C841" s="49" t="s">
        <v>2519</v>
      </c>
      <c r="D841" s="49">
        <v>2037.37</v>
      </c>
      <c r="E841" s="49">
        <v>0</v>
      </c>
      <c r="F841" s="49" t="s">
        <v>2520</v>
      </c>
      <c r="G841" s="49" t="s">
        <v>129</v>
      </c>
      <c r="H841" t="str">
        <f t="shared" si="26"/>
        <v>5107010507</v>
      </c>
      <c r="I841" t="str">
        <f>VLOOKUP(H841,'Plan de cuentas'!A:J,4,FALSE)</f>
        <v>Analitica</v>
      </c>
      <c r="J841" s="53">
        <f t="shared" si="27"/>
        <v>0</v>
      </c>
    </row>
    <row r="842" spans="1:10" ht="15" customHeight="1" x14ac:dyDescent="0.2">
      <c r="A842" s="50" t="s">
        <v>2521</v>
      </c>
      <c r="B842" s="50" t="s">
        <v>2522</v>
      </c>
      <c r="C842" s="50" t="s">
        <v>2523</v>
      </c>
      <c r="D842" s="50">
        <v>148869.95000000001</v>
      </c>
      <c r="E842" s="50">
        <v>0</v>
      </c>
      <c r="F842" s="50" t="s">
        <v>2524</v>
      </c>
      <c r="G842" s="50" t="s">
        <v>129</v>
      </c>
      <c r="H842" t="str">
        <f t="shared" si="26"/>
        <v>5107010508</v>
      </c>
      <c r="I842" t="str">
        <f>VLOOKUP(H842,'Plan de cuentas'!A:J,4,FALSE)</f>
        <v>Analitica</v>
      </c>
      <c r="J842" s="53">
        <f t="shared" si="27"/>
        <v>0</v>
      </c>
    </row>
    <row r="843" spans="1:10" ht="15" customHeight="1" x14ac:dyDescent="0.2">
      <c r="A843" s="49" t="s">
        <v>2525</v>
      </c>
      <c r="B843" s="49" t="s">
        <v>2526</v>
      </c>
      <c r="C843" s="49" t="s">
        <v>2527</v>
      </c>
      <c r="D843" s="49">
        <v>114373.5</v>
      </c>
      <c r="E843" s="49">
        <v>0</v>
      </c>
      <c r="F843" s="49" t="s">
        <v>2528</v>
      </c>
      <c r="G843" s="49" t="s">
        <v>129</v>
      </c>
      <c r="H843" t="str">
        <f t="shared" si="26"/>
        <v>5107010509</v>
      </c>
      <c r="I843" t="str">
        <f>VLOOKUP(H843,'Plan de cuentas'!A:J,4,FALSE)</f>
        <v>Analitica</v>
      </c>
      <c r="J843" s="53">
        <f t="shared" si="27"/>
        <v>0</v>
      </c>
    </row>
    <row r="844" spans="1:10" ht="15" customHeight="1" x14ac:dyDescent="0.2">
      <c r="A844" s="50" t="s">
        <v>2529</v>
      </c>
      <c r="B844" s="50" t="s">
        <v>2530</v>
      </c>
      <c r="C844" s="50" t="s">
        <v>2531</v>
      </c>
      <c r="D844" s="50">
        <v>98169.41</v>
      </c>
      <c r="E844" s="50">
        <v>16596.75</v>
      </c>
      <c r="F844" s="50" t="s">
        <v>2532</v>
      </c>
      <c r="G844" s="50" t="s">
        <v>129</v>
      </c>
      <c r="H844" t="str">
        <f t="shared" si="26"/>
        <v>5107010510</v>
      </c>
      <c r="I844" t="str">
        <f>VLOOKUP(H844,'Plan de cuentas'!A:J,4,FALSE)</f>
        <v>Analitica</v>
      </c>
      <c r="J844" s="53">
        <f t="shared" si="27"/>
        <v>0</v>
      </c>
    </row>
    <row r="845" spans="1:10" ht="15" customHeight="1" x14ac:dyDescent="0.2">
      <c r="A845" s="49" t="s">
        <v>2533</v>
      </c>
      <c r="B845" s="49" t="s">
        <v>2534</v>
      </c>
      <c r="C845" s="49" t="s">
        <v>2535</v>
      </c>
      <c r="D845" s="49">
        <v>7240.22</v>
      </c>
      <c r="E845" s="49">
        <v>273.48</v>
      </c>
      <c r="F845" s="49" t="s">
        <v>2536</v>
      </c>
      <c r="G845" s="49" t="s">
        <v>129</v>
      </c>
      <c r="H845" t="str">
        <f t="shared" si="26"/>
        <v>5107010511</v>
      </c>
      <c r="I845" t="str">
        <f>VLOOKUP(H845,'Plan de cuentas'!A:J,4,FALSE)</f>
        <v>Analitica</v>
      </c>
      <c r="J845" s="53">
        <f t="shared" si="27"/>
        <v>0</v>
      </c>
    </row>
    <row r="846" spans="1:10" ht="15" customHeight="1" x14ac:dyDescent="0.2">
      <c r="A846" s="50" t="s">
        <v>2537</v>
      </c>
      <c r="B846" s="50" t="s">
        <v>118</v>
      </c>
      <c r="C846" s="50" t="s">
        <v>2538</v>
      </c>
      <c r="D846" s="50">
        <v>999948.80000000005</v>
      </c>
      <c r="E846" s="50">
        <v>22375.98</v>
      </c>
      <c r="F846" s="50" t="s">
        <v>2539</v>
      </c>
      <c r="G846" s="50" t="s">
        <v>129</v>
      </c>
      <c r="H846" t="str">
        <f t="shared" si="26"/>
        <v>5107010512</v>
      </c>
      <c r="I846" t="str">
        <f>VLOOKUP(H846,'Plan de cuentas'!A:J,4,FALSE)</f>
        <v>Analitica</v>
      </c>
      <c r="J846" s="53">
        <f t="shared" si="27"/>
        <v>0</v>
      </c>
    </row>
    <row r="847" spans="1:10" ht="15" customHeight="1" x14ac:dyDescent="0.2">
      <c r="A847" s="49" t="s">
        <v>2540</v>
      </c>
      <c r="B847" s="49" t="s">
        <v>2541</v>
      </c>
      <c r="C847" s="49" t="s">
        <v>2542</v>
      </c>
      <c r="D847" s="49">
        <v>12957.87</v>
      </c>
      <c r="E847" s="49">
        <v>0</v>
      </c>
      <c r="F847" s="49" t="s">
        <v>2543</v>
      </c>
      <c r="G847" s="49" t="s">
        <v>129</v>
      </c>
      <c r="H847" t="str">
        <f t="shared" si="26"/>
        <v>5107010513</v>
      </c>
      <c r="I847" t="str">
        <f>VLOOKUP(H847,'Plan de cuentas'!A:J,4,FALSE)</f>
        <v>Analitica</v>
      </c>
      <c r="J847" s="53">
        <f t="shared" si="27"/>
        <v>0</v>
      </c>
    </row>
    <row r="848" spans="1:10" ht="15" customHeight="1" x14ac:dyDescent="0.2">
      <c r="A848" s="50" t="s">
        <v>2544</v>
      </c>
      <c r="B848" s="50" t="s">
        <v>2545</v>
      </c>
      <c r="C848" s="50" t="s">
        <v>2546</v>
      </c>
      <c r="D848" s="50">
        <v>164.37</v>
      </c>
      <c r="E848" s="50">
        <v>0</v>
      </c>
      <c r="F848" s="50" t="s">
        <v>2547</v>
      </c>
      <c r="G848" s="50" t="s">
        <v>129</v>
      </c>
      <c r="H848" t="str">
        <f t="shared" si="26"/>
        <v>5107010514</v>
      </c>
      <c r="I848" t="str">
        <f>VLOOKUP(H848,'Plan de cuentas'!A:J,4,FALSE)</f>
        <v>Analitica</v>
      </c>
      <c r="J848" s="53">
        <f t="shared" si="27"/>
        <v>0</v>
      </c>
    </row>
    <row r="849" spans="1:10" ht="15" customHeight="1" x14ac:dyDescent="0.2">
      <c r="A849" s="49" t="s">
        <v>2548</v>
      </c>
      <c r="B849" s="49" t="s">
        <v>2549</v>
      </c>
      <c r="C849" s="49" t="s">
        <v>129</v>
      </c>
      <c r="D849" s="49">
        <v>0</v>
      </c>
      <c r="E849" s="49">
        <v>0</v>
      </c>
      <c r="F849" s="49" t="s">
        <v>129</v>
      </c>
      <c r="G849" s="49" t="s">
        <v>129</v>
      </c>
      <c r="H849" t="str">
        <f t="shared" si="26"/>
        <v>5107010515</v>
      </c>
      <c r="I849" t="str">
        <f>VLOOKUP(H849,'Plan de cuentas'!A:J,4,FALSE)</f>
        <v>Analitica</v>
      </c>
      <c r="J849" s="53">
        <f t="shared" si="27"/>
        <v>0</v>
      </c>
    </row>
    <row r="850" spans="1:10" ht="15" customHeight="1" x14ac:dyDescent="0.2">
      <c r="A850" s="50" t="s">
        <v>2550</v>
      </c>
      <c r="B850" s="50" t="s">
        <v>2551</v>
      </c>
      <c r="C850" s="50" t="s">
        <v>2552</v>
      </c>
      <c r="D850" s="50">
        <v>0</v>
      </c>
      <c r="E850" s="50">
        <v>33294.120000000003</v>
      </c>
      <c r="F850" s="50" t="s">
        <v>2553</v>
      </c>
      <c r="G850" s="50" t="s">
        <v>129</v>
      </c>
      <c r="H850" t="str">
        <f t="shared" si="26"/>
        <v>5107010516</v>
      </c>
      <c r="I850" t="str">
        <f>VLOOKUP(H850,'Plan de cuentas'!A:J,4,FALSE)</f>
        <v>Analitica</v>
      </c>
      <c r="J850" s="53">
        <f t="shared" si="27"/>
        <v>0</v>
      </c>
    </row>
    <row r="851" spans="1:10" ht="15" customHeight="1" x14ac:dyDescent="0.2">
      <c r="A851" s="49" t="s">
        <v>2554</v>
      </c>
      <c r="B851" s="49" t="s">
        <v>2555</v>
      </c>
      <c r="C851" s="49" t="s">
        <v>2556</v>
      </c>
      <c r="D851" s="49">
        <v>110202.07</v>
      </c>
      <c r="E851" s="49">
        <v>7974.18</v>
      </c>
      <c r="F851" s="49" t="s">
        <v>2557</v>
      </c>
      <c r="G851" s="49" t="s">
        <v>129</v>
      </c>
      <c r="H851" t="str">
        <f t="shared" si="26"/>
        <v>5107010517</v>
      </c>
      <c r="I851" t="str">
        <f>VLOOKUP(H851,'Plan de cuentas'!A:J,4,FALSE)</f>
        <v>Analitica</v>
      </c>
      <c r="J851" s="53">
        <f t="shared" si="27"/>
        <v>0</v>
      </c>
    </row>
    <row r="852" spans="1:10" ht="15" customHeight="1" x14ac:dyDescent="0.2">
      <c r="A852" s="50" t="s">
        <v>2558</v>
      </c>
      <c r="B852" s="50" t="s">
        <v>2559</v>
      </c>
      <c r="C852" s="50" t="s">
        <v>2560</v>
      </c>
      <c r="D852" s="50">
        <v>3482.45</v>
      </c>
      <c r="E852" s="50">
        <v>699.84</v>
      </c>
      <c r="F852" s="50" t="s">
        <v>2561</v>
      </c>
      <c r="G852" s="50" t="s">
        <v>129</v>
      </c>
      <c r="H852" t="str">
        <f t="shared" si="26"/>
        <v>5107010518</v>
      </c>
      <c r="I852" t="str">
        <f>VLOOKUP(H852,'Plan de cuentas'!A:J,4,FALSE)</f>
        <v>Analitica</v>
      </c>
      <c r="J852" s="53">
        <f t="shared" si="27"/>
        <v>0</v>
      </c>
    </row>
    <row r="853" spans="1:10" ht="15" customHeight="1" x14ac:dyDescent="0.2">
      <c r="A853" s="49" t="s">
        <v>2562</v>
      </c>
      <c r="B853" s="49" t="s">
        <v>552</v>
      </c>
      <c r="C853" s="49" t="s">
        <v>2563</v>
      </c>
      <c r="D853" s="49">
        <v>505377.32</v>
      </c>
      <c r="E853" s="49">
        <v>0</v>
      </c>
      <c r="F853" s="49" t="s">
        <v>2564</v>
      </c>
      <c r="G853" s="49" t="s">
        <v>129</v>
      </c>
      <c r="H853" t="str">
        <f t="shared" si="26"/>
        <v>5107010519</v>
      </c>
      <c r="I853" t="str">
        <f>VLOOKUP(H853,'Plan de cuentas'!A:J,4,FALSE)</f>
        <v>Analitica</v>
      </c>
      <c r="J853" s="53">
        <f t="shared" si="27"/>
        <v>0</v>
      </c>
    </row>
    <row r="854" spans="1:10" ht="15" customHeight="1" x14ac:dyDescent="0.2">
      <c r="A854" s="50" t="s">
        <v>2565</v>
      </c>
      <c r="B854" s="50" t="s">
        <v>2566</v>
      </c>
      <c r="C854" s="50" t="s">
        <v>2567</v>
      </c>
      <c r="D854" s="50">
        <v>3208550.48</v>
      </c>
      <c r="E854" s="50">
        <v>0</v>
      </c>
      <c r="F854" s="50" t="s">
        <v>2568</v>
      </c>
      <c r="G854" s="50" t="s">
        <v>129</v>
      </c>
      <c r="H854" t="str">
        <f t="shared" si="26"/>
        <v>5107010520</v>
      </c>
      <c r="I854" t="str">
        <f>VLOOKUP(H854,'Plan de cuentas'!A:J,4,FALSE)</f>
        <v>Analitica</v>
      </c>
      <c r="J854" s="53">
        <f t="shared" si="27"/>
        <v>0</v>
      </c>
    </row>
    <row r="855" spans="1:10" ht="15" customHeight="1" x14ac:dyDescent="0.2">
      <c r="A855" s="49" t="s">
        <v>2569</v>
      </c>
      <c r="B855" s="49" t="s">
        <v>117</v>
      </c>
      <c r="C855" s="49" t="s">
        <v>2570</v>
      </c>
      <c r="D855" s="49">
        <v>1325425.58</v>
      </c>
      <c r="E855" s="49">
        <v>0</v>
      </c>
      <c r="F855" s="49" t="s">
        <v>2571</v>
      </c>
      <c r="G855" s="49" t="s">
        <v>129</v>
      </c>
      <c r="H855" t="str">
        <f t="shared" si="26"/>
        <v>5107010521</v>
      </c>
      <c r="I855" t="str">
        <f>VLOOKUP(H855,'Plan de cuentas'!A:J,4,FALSE)</f>
        <v>Analitica</v>
      </c>
      <c r="J855" s="53">
        <f t="shared" si="27"/>
        <v>0</v>
      </c>
    </row>
    <row r="856" spans="1:10" ht="15" customHeight="1" x14ac:dyDescent="0.2">
      <c r="A856" s="50" t="s">
        <v>2572</v>
      </c>
      <c r="B856" s="50" t="s">
        <v>2573</v>
      </c>
      <c r="C856" s="50" t="s">
        <v>2574</v>
      </c>
      <c r="D856" s="50">
        <v>35416.28</v>
      </c>
      <c r="E856" s="50">
        <v>0</v>
      </c>
      <c r="F856" s="50" t="s">
        <v>2575</v>
      </c>
      <c r="G856" s="50" t="s">
        <v>129</v>
      </c>
      <c r="H856" t="str">
        <f t="shared" si="26"/>
        <v>5107010522</v>
      </c>
      <c r="I856" t="str">
        <f>VLOOKUP(H856,'Plan de cuentas'!A:J,4,FALSE)</f>
        <v>Analitica</v>
      </c>
      <c r="J856" s="53">
        <f t="shared" si="27"/>
        <v>0</v>
      </c>
    </row>
    <row r="857" spans="1:10" ht="15" customHeight="1" x14ac:dyDescent="0.2">
      <c r="A857" s="49" t="s">
        <v>2576</v>
      </c>
      <c r="B857" s="49" t="s">
        <v>2577</v>
      </c>
      <c r="C857" s="49" t="s">
        <v>2578</v>
      </c>
      <c r="D857" s="49">
        <v>1550960.08</v>
      </c>
      <c r="E857" s="49">
        <v>0</v>
      </c>
      <c r="F857" s="49" t="s">
        <v>2579</v>
      </c>
      <c r="G857" s="49" t="s">
        <v>129</v>
      </c>
      <c r="H857" t="str">
        <f t="shared" si="26"/>
        <v>5107010523</v>
      </c>
      <c r="I857" t="str">
        <f>VLOOKUP(H857,'Plan de cuentas'!A:J,4,FALSE)</f>
        <v>Analitica</v>
      </c>
      <c r="J857" s="53">
        <f t="shared" si="27"/>
        <v>0</v>
      </c>
    </row>
    <row r="858" spans="1:10" ht="15" customHeight="1" x14ac:dyDescent="0.2">
      <c r="A858" s="50" t="s">
        <v>2580</v>
      </c>
      <c r="B858" s="50" t="s">
        <v>2581</v>
      </c>
      <c r="C858" s="50" t="s">
        <v>129</v>
      </c>
      <c r="D858" s="50">
        <v>0</v>
      </c>
      <c r="E858" s="50">
        <v>0</v>
      </c>
      <c r="F858" s="50" t="s">
        <v>129</v>
      </c>
      <c r="G858" s="50" t="s">
        <v>129</v>
      </c>
      <c r="H858" t="str">
        <f t="shared" si="26"/>
        <v>5107010524</v>
      </c>
      <c r="I858" t="str">
        <f>VLOOKUP(H858,'Plan de cuentas'!A:J,4,FALSE)</f>
        <v>Analitica</v>
      </c>
      <c r="J858" s="53">
        <f t="shared" si="27"/>
        <v>0</v>
      </c>
    </row>
    <row r="859" spans="1:10" ht="15" customHeight="1" x14ac:dyDescent="0.2">
      <c r="A859" s="49" t="s">
        <v>2582</v>
      </c>
      <c r="B859" s="49" t="s">
        <v>2583</v>
      </c>
      <c r="C859" s="49" t="s">
        <v>129</v>
      </c>
      <c r="D859" s="49">
        <v>0</v>
      </c>
      <c r="E859" s="49">
        <v>0</v>
      </c>
      <c r="F859" s="49" t="s">
        <v>129</v>
      </c>
      <c r="G859" s="49" t="s">
        <v>129</v>
      </c>
      <c r="H859" t="str">
        <f t="shared" si="26"/>
        <v>5107010525</v>
      </c>
      <c r="I859" t="str">
        <f>VLOOKUP(H859,'Plan de cuentas'!A:J,4,FALSE)</f>
        <v>Analitica</v>
      </c>
      <c r="J859" s="53">
        <f t="shared" si="27"/>
        <v>0</v>
      </c>
    </row>
    <row r="860" spans="1:10" ht="15" customHeight="1" x14ac:dyDescent="0.2">
      <c r="A860" s="50" t="s">
        <v>2584</v>
      </c>
      <c r="B860" s="50" t="s">
        <v>2585</v>
      </c>
      <c r="C860" s="50" t="s">
        <v>2586</v>
      </c>
      <c r="D860" s="50">
        <v>10000</v>
      </c>
      <c r="E860" s="50">
        <v>0</v>
      </c>
      <c r="F860" s="50" t="s">
        <v>2587</v>
      </c>
      <c r="G860" s="50" t="s">
        <v>129</v>
      </c>
      <c r="H860" t="str">
        <f t="shared" si="26"/>
        <v>5107010526</v>
      </c>
      <c r="I860" t="str">
        <f>VLOOKUP(H860,'Plan de cuentas'!A:J,4,FALSE)</f>
        <v>Analitica</v>
      </c>
      <c r="J860" s="53">
        <f t="shared" si="27"/>
        <v>0</v>
      </c>
    </row>
    <row r="861" spans="1:10" ht="15" customHeight="1" x14ac:dyDescent="0.2">
      <c r="A861" s="49" t="s">
        <v>2588</v>
      </c>
      <c r="B861" s="49" t="s">
        <v>2589</v>
      </c>
      <c r="C861" s="49" t="s">
        <v>2590</v>
      </c>
      <c r="D861" s="49">
        <v>29652.400000000001</v>
      </c>
      <c r="E861" s="49">
        <v>0</v>
      </c>
      <c r="F861" s="49" t="s">
        <v>2591</v>
      </c>
      <c r="G861" s="49" t="s">
        <v>129</v>
      </c>
      <c r="H861" t="str">
        <f t="shared" si="26"/>
        <v>5107010527</v>
      </c>
      <c r="I861" t="str">
        <f>VLOOKUP(H861,'Plan de cuentas'!A:J,4,FALSE)</f>
        <v>Analitica</v>
      </c>
      <c r="J861" s="53">
        <f t="shared" si="27"/>
        <v>0</v>
      </c>
    </row>
    <row r="862" spans="1:10" ht="15" customHeight="1" x14ac:dyDescent="0.2">
      <c r="A862" s="50" t="s">
        <v>2592</v>
      </c>
      <c r="B862" s="50" t="s">
        <v>2593</v>
      </c>
      <c r="C862" s="50" t="s">
        <v>2594</v>
      </c>
      <c r="D862" s="50">
        <v>74836.5</v>
      </c>
      <c r="E862" s="50">
        <v>0</v>
      </c>
      <c r="F862" s="50" t="s">
        <v>2595</v>
      </c>
      <c r="G862" s="50" t="s">
        <v>129</v>
      </c>
      <c r="H862" t="str">
        <f t="shared" si="26"/>
        <v>5108</v>
      </c>
      <c r="I862" t="str">
        <f>VLOOKUP(H862,'Plan de cuentas'!A:J,4,FALSE)</f>
        <v>Sintetica</v>
      </c>
      <c r="J862" s="53">
        <f t="shared" si="27"/>
        <v>0</v>
      </c>
    </row>
    <row r="863" spans="1:10" ht="15" customHeight="1" x14ac:dyDescent="0.2">
      <c r="A863" s="49" t="s">
        <v>2596</v>
      </c>
      <c r="B863" s="49" t="s">
        <v>2597</v>
      </c>
      <c r="C863" s="49" t="s">
        <v>2594</v>
      </c>
      <c r="D863" s="49">
        <v>74836.5</v>
      </c>
      <c r="E863" s="49">
        <v>0</v>
      </c>
      <c r="F863" s="49" t="s">
        <v>2595</v>
      </c>
      <c r="G863" s="49" t="s">
        <v>129</v>
      </c>
      <c r="H863" t="str">
        <f t="shared" si="26"/>
        <v>510801</v>
      </c>
      <c r="I863" t="str">
        <f>VLOOKUP(H863,'Plan de cuentas'!A:J,4,FALSE)</f>
        <v>Sintetica</v>
      </c>
      <c r="J863" s="53">
        <f t="shared" si="27"/>
        <v>0</v>
      </c>
    </row>
    <row r="864" spans="1:10" ht="15" customHeight="1" x14ac:dyDescent="0.2">
      <c r="A864" s="50" t="s">
        <v>2598</v>
      </c>
      <c r="B864" s="50" t="s">
        <v>2597</v>
      </c>
      <c r="C864" s="50" t="s">
        <v>2594</v>
      </c>
      <c r="D864" s="50">
        <v>74836.5</v>
      </c>
      <c r="E864" s="50">
        <v>0</v>
      </c>
      <c r="F864" s="50" t="s">
        <v>2595</v>
      </c>
      <c r="G864" s="50" t="s">
        <v>129</v>
      </c>
      <c r="H864" t="str">
        <f t="shared" si="26"/>
        <v>51080101</v>
      </c>
      <c r="I864" t="str">
        <f>VLOOKUP(H864,'Plan de cuentas'!A:J,4,FALSE)</f>
        <v>Sintetica</v>
      </c>
      <c r="J864" s="53">
        <f t="shared" si="27"/>
        <v>0</v>
      </c>
    </row>
    <row r="865" spans="1:10" ht="15" customHeight="1" x14ac:dyDescent="0.2">
      <c r="A865" s="49" t="s">
        <v>2599</v>
      </c>
      <c r="B865" s="49" t="s">
        <v>2600</v>
      </c>
      <c r="C865" s="49" t="s">
        <v>2601</v>
      </c>
      <c r="D865" s="49">
        <v>51828.800000000003</v>
      </c>
      <c r="E865" s="49">
        <v>0</v>
      </c>
      <c r="F865" s="49" t="s">
        <v>2602</v>
      </c>
      <c r="G865" s="49" t="s">
        <v>129</v>
      </c>
      <c r="H865" t="str">
        <f t="shared" si="26"/>
        <v>5108010101</v>
      </c>
      <c r="I865" t="str">
        <f>VLOOKUP(H865,'Plan de cuentas'!A:J,4,FALSE)</f>
        <v>Analitica</v>
      </c>
      <c r="J865" s="53">
        <f t="shared" si="27"/>
        <v>0</v>
      </c>
    </row>
    <row r="866" spans="1:10" ht="15" customHeight="1" x14ac:dyDescent="0.2">
      <c r="A866" s="50" t="s">
        <v>2603</v>
      </c>
      <c r="B866" s="50" t="s">
        <v>2604</v>
      </c>
      <c r="C866" s="50" t="s">
        <v>2605</v>
      </c>
      <c r="D866" s="50">
        <v>23007.7</v>
      </c>
      <c r="E866" s="50">
        <v>0</v>
      </c>
      <c r="F866" s="50" t="s">
        <v>2606</v>
      </c>
      <c r="G866" s="50" t="s">
        <v>129</v>
      </c>
      <c r="H866" t="str">
        <f t="shared" si="26"/>
        <v>5108010102</v>
      </c>
      <c r="I866" t="str">
        <f>VLOOKUP(H866,'Plan de cuentas'!A:J,4,FALSE)</f>
        <v>Analitica</v>
      </c>
      <c r="J866" s="53">
        <f t="shared" si="27"/>
        <v>0</v>
      </c>
    </row>
    <row r="867" spans="1:10" ht="15" customHeight="1" x14ac:dyDescent="0.2">
      <c r="A867" s="49" t="s">
        <v>2607</v>
      </c>
      <c r="B867" s="49" t="s">
        <v>2608</v>
      </c>
      <c r="C867" s="49" t="s">
        <v>129</v>
      </c>
      <c r="D867" s="49">
        <v>0</v>
      </c>
      <c r="E867" s="49">
        <v>0</v>
      </c>
      <c r="F867" s="49" t="s">
        <v>129</v>
      </c>
      <c r="G867" s="49" t="s">
        <v>129</v>
      </c>
      <c r="H867" t="str">
        <f t="shared" si="26"/>
        <v>5108010103</v>
      </c>
      <c r="I867" t="str">
        <f>VLOOKUP(H867,'Plan de cuentas'!A:J,4,FALSE)</f>
        <v>Analitica</v>
      </c>
      <c r="J867" s="53">
        <f t="shared" si="27"/>
        <v>0</v>
      </c>
    </row>
    <row r="868" spans="1:10" ht="15" customHeight="1" x14ac:dyDescent="0.2">
      <c r="A868" s="50" t="s">
        <v>2609</v>
      </c>
      <c r="B868" s="50" t="s">
        <v>2610</v>
      </c>
      <c r="C868" s="50" t="s">
        <v>129</v>
      </c>
      <c r="D868" s="50">
        <v>0</v>
      </c>
      <c r="E868" s="50">
        <v>0</v>
      </c>
      <c r="F868" s="50" t="s">
        <v>129</v>
      </c>
      <c r="G868" s="50" t="s">
        <v>129</v>
      </c>
      <c r="H868" t="str">
        <f t="shared" si="26"/>
        <v>5108010104</v>
      </c>
      <c r="I868" t="str">
        <f>VLOOKUP(H868,'Plan de cuentas'!A:J,4,FALSE)</f>
        <v>Analitica</v>
      </c>
      <c r="J868" s="53">
        <f t="shared" si="27"/>
        <v>0</v>
      </c>
    </row>
    <row r="869" spans="1:10" ht="15" customHeight="1" x14ac:dyDescent="0.2">
      <c r="A869" s="49" t="s">
        <v>2611</v>
      </c>
      <c r="B869" s="49" t="s">
        <v>2612</v>
      </c>
      <c r="C869" s="49" t="s">
        <v>129</v>
      </c>
      <c r="D869" s="49">
        <v>0</v>
      </c>
      <c r="E869" s="49">
        <v>0</v>
      </c>
      <c r="F869" s="49" t="s">
        <v>129</v>
      </c>
      <c r="G869" s="49" t="s">
        <v>129</v>
      </c>
      <c r="H869" t="str">
        <f t="shared" si="26"/>
        <v>5108010105</v>
      </c>
      <c r="I869" t="str">
        <f>VLOOKUP(H869,'Plan de cuentas'!A:J,4,FALSE)</f>
        <v>Analitica</v>
      </c>
      <c r="J869" s="53">
        <f t="shared" si="27"/>
        <v>0</v>
      </c>
    </row>
    <row r="870" spans="1:10" ht="15" customHeight="1" x14ac:dyDescent="0.2">
      <c r="A870" s="50" t="s">
        <v>2613</v>
      </c>
      <c r="B870" s="50" t="s">
        <v>2614</v>
      </c>
      <c r="C870" s="50" t="s">
        <v>2615</v>
      </c>
      <c r="D870" s="50">
        <v>12094257.32</v>
      </c>
      <c r="E870" s="50">
        <v>7255545.1200000001</v>
      </c>
      <c r="F870" s="50" t="s">
        <v>2616</v>
      </c>
      <c r="G870" s="50" t="s">
        <v>129</v>
      </c>
      <c r="H870" t="str">
        <f t="shared" si="26"/>
        <v>52</v>
      </c>
      <c r="I870" t="str">
        <f>VLOOKUP(H870,'Plan de cuentas'!A:J,4,FALSE)</f>
        <v>Sintetica</v>
      </c>
      <c r="J870" s="53">
        <f t="shared" si="27"/>
        <v>0</v>
      </c>
    </row>
    <row r="871" spans="1:10" ht="15" customHeight="1" x14ac:dyDescent="0.2">
      <c r="A871" s="49" t="s">
        <v>2617</v>
      </c>
      <c r="B871" s="49" t="s">
        <v>2618</v>
      </c>
      <c r="C871" s="49" t="s">
        <v>2619</v>
      </c>
      <c r="D871" s="49">
        <v>698240.59</v>
      </c>
      <c r="E871" s="49">
        <v>142.80000000000001</v>
      </c>
      <c r="F871" s="49" t="s">
        <v>2620</v>
      </c>
      <c r="G871" s="49" t="s">
        <v>129</v>
      </c>
      <c r="H871" t="str">
        <f t="shared" si="26"/>
        <v>5201</v>
      </c>
      <c r="I871" t="str">
        <f>VLOOKUP(H871,'Plan de cuentas'!A:J,4,FALSE)</f>
        <v>Sintetica</v>
      </c>
      <c r="J871" s="53">
        <f t="shared" si="27"/>
        <v>0</v>
      </c>
    </row>
    <row r="872" spans="1:10" ht="15" customHeight="1" x14ac:dyDescent="0.2">
      <c r="A872" s="50" t="s">
        <v>2621</v>
      </c>
      <c r="B872" s="50" t="s">
        <v>2618</v>
      </c>
      <c r="C872" s="50" t="s">
        <v>2619</v>
      </c>
      <c r="D872" s="50">
        <v>698240.59</v>
      </c>
      <c r="E872" s="50">
        <v>142.80000000000001</v>
      </c>
      <c r="F872" s="50" t="s">
        <v>2620</v>
      </c>
      <c r="G872" s="50" t="s">
        <v>129</v>
      </c>
      <c r="H872" t="str">
        <f t="shared" si="26"/>
        <v>520101</v>
      </c>
      <c r="I872" t="str">
        <f>VLOOKUP(H872,'Plan de cuentas'!A:J,4,FALSE)</f>
        <v>Sintetica</v>
      </c>
      <c r="J872" s="53">
        <f t="shared" si="27"/>
        <v>0</v>
      </c>
    </row>
    <row r="873" spans="1:10" ht="15" customHeight="1" x14ac:dyDescent="0.2">
      <c r="A873" s="49" t="s">
        <v>2622</v>
      </c>
      <c r="B873" s="49" t="s">
        <v>2441</v>
      </c>
      <c r="C873" s="49" t="s">
        <v>2623</v>
      </c>
      <c r="D873" s="49">
        <v>489696.23</v>
      </c>
      <c r="E873" s="49">
        <v>0</v>
      </c>
      <c r="F873" s="49" t="s">
        <v>2624</v>
      </c>
      <c r="G873" s="49" t="s">
        <v>129</v>
      </c>
      <c r="H873" t="str">
        <f t="shared" si="26"/>
        <v>52010101</v>
      </c>
      <c r="I873" t="str">
        <f>VLOOKUP(H873,'Plan de cuentas'!A:J,4,FALSE)</f>
        <v>Analitica</v>
      </c>
      <c r="J873" s="53">
        <f t="shared" si="27"/>
        <v>0</v>
      </c>
    </row>
    <row r="874" spans="1:10" ht="15" customHeight="1" x14ac:dyDescent="0.2">
      <c r="A874" s="50" t="s">
        <v>2625</v>
      </c>
      <c r="B874" s="50" t="s">
        <v>2449</v>
      </c>
      <c r="C874" s="50" t="s">
        <v>2626</v>
      </c>
      <c r="D874" s="50">
        <v>30174.79</v>
      </c>
      <c r="E874" s="50">
        <v>0</v>
      </c>
      <c r="F874" s="50" t="s">
        <v>2627</v>
      </c>
      <c r="G874" s="50" t="s">
        <v>129</v>
      </c>
      <c r="H874" t="str">
        <f t="shared" si="26"/>
        <v>52010102</v>
      </c>
      <c r="I874" t="str">
        <f>VLOOKUP(H874,'Plan de cuentas'!A:J,4,FALSE)</f>
        <v>Analitica</v>
      </c>
      <c r="J874" s="53">
        <f t="shared" si="27"/>
        <v>0</v>
      </c>
    </row>
    <row r="875" spans="1:10" ht="15" customHeight="1" x14ac:dyDescent="0.2">
      <c r="A875" s="49" t="s">
        <v>2628</v>
      </c>
      <c r="B875" s="49" t="s">
        <v>2445</v>
      </c>
      <c r="C875" s="49" t="s">
        <v>2629</v>
      </c>
      <c r="D875" s="49">
        <v>84869.2</v>
      </c>
      <c r="E875" s="49">
        <v>0</v>
      </c>
      <c r="F875" s="49" t="s">
        <v>2630</v>
      </c>
      <c r="G875" s="49" t="s">
        <v>129</v>
      </c>
      <c r="H875" t="str">
        <f t="shared" si="26"/>
        <v>52010103</v>
      </c>
      <c r="I875" t="str">
        <f>VLOOKUP(H875,'Plan de cuentas'!A:J,4,FALSE)</f>
        <v>Analitica</v>
      </c>
      <c r="J875" s="53">
        <f t="shared" si="27"/>
        <v>0</v>
      </c>
    </row>
    <row r="876" spans="1:10" ht="15" customHeight="1" x14ac:dyDescent="0.2">
      <c r="A876" s="50" t="s">
        <v>2631</v>
      </c>
      <c r="B876" s="50" t="s">
        <v>2461</v>
      </c>
      <c r="C876" s="50" t="s">
        <v>2632</v>
      </c>
      <c r="D876" s="50">
        <v>9773.2900000000009</v>
      </c>
      <c r="E876" s="50">
        <v>0</v>
      </c>
      <c r="F876" s="50" t="s">
        <v>2633</v>
      </c>
      <c r="G876" s="50" t="s">
        <v>129</v>
      </c>
      <c r="H876" t="str">
        <f t="shared" si="26"/>
        <v>52010104</v>
      </c>
      <c r="I876" t="str">
        <f>VLOOKUP(H876,'Plan de cuentas'!A:J,4,FALSE)</f>
        <v>Analitica</v>
      </c>
      <c r="J876" s="53">
        <f t="shared" si="27"/>
        <v>0</v>
      </c>
    </row>
    <row r="877" spans="1:10" ht="15" customHeight="1" x14ac:dyDescent="0.2">
      <c r="A877" s="49" t="s">
        <v>2634</v>
      </c>
      <c r="B877" s="49" t="s">
        <v>2635</v>
      </c>
      <c r="C877" s="49" t="s">
        <v>2636</v>
      </c>
      <c r="D877" s="49">
        <v>2165.19</v>
      </c>
      <c r="E877" s="49">
        <v>0</v>
      </c>
      <c r="F877" s="49" t="s">
        <v>2637</v>
      </c>
      <c r="G877" s="49" t="s">
        <v>129</v>
      </c>
      <c r="H877" t="str">
        <f t="shared" si="26"/>
        <v>52010105</v>
      </c>
      <c r="I877" t="str">
        <f>VLOOKUP(H877,'Plan de cuentas'!A:J,4,FALSE)</f>
        <v>Analitica</v>
      </c>
      <c r="J877" s="53">
        <f t="shared" si="27"/>
        <v>0</v>
      </c>
    </row>
    <row r="878" spans="1:10" ht="15" customHeight="1" x14ac:dyDescent="0.2">
      <c r="A878" s="50" t="s">
        <v>2638</v>
      </c>
      <c r="B878" s="50" t="s">
        <v>2457</v>
      </c>
      <c r="C878" s="50" t="s">
        <v>2639</v>
      </c>
      <c r="D878" s="50">
        <v>906.86</v>
      </c>
      <c r="E878" s="50">
        <v>105.74</v>
      </c>
      <c r="F878" s="50" t="s">
        <v>2640</v>
      </c>
      <c r="G878" s="50" t="s">
        <v>129</v>
      </c>
      <c r="H878" t="str">
        <f t="shared" si="26"/>
        <v>52010106</v>
      </c>
      <c r="I878" t="str">
        <f>VLOOKUP(H878,'Plan de cuentas'!A:J,4,FALSE)</f>
        <v>Analitica</v>
      </c>
      <c r="J878" s="53">
        <f t="shared" si="27"/>
        <v>0</v>
      </c>
    </row>
    <row r="879" spans="1:10" ht="15" customHeight="1" x14ac:dyDescent="0.2">
      <c r="A879" s="49" t="s">
        <v>2641</v>
      </c>
      <c r="B879" s="49" t="s">
        <v>2465</v>
      </c>
      <c r="C879" s="49" t="s">
        <v>129</v>
      </c>
      <c r="D879" s="49">
        <v>0</v>
      </c>
      <c r="E879" s="49">
        <v>0</v>
      </c>
      <c r="F879" s="49" t="s">
        <v>129</v>
      </c>
      <c r="G879" s="49" t="s">
        <v>129</v>
      </c>
      <c r="H879" t="str">
        <f t="shared" si="26"/>
        <v>52010107</v>
      </c>
      <c r="I879" t="str">
        <f>VLOOKUP(H879,'Plan de cuentas'!A:J,4,FALSE)</f>
        <v>Analitica</v>
      </c>
      <c r="J879" s="53">
        <f t="shared" si="27"/>
        <v>0</v>
      </c>
    </row>
    <row r="880" spans="1:10" ht="15" customHeight="1" x14ac:dyDescent="0.2">
      <c r="A880" s="50" t="s">
        <v>2642</v>
      </c>
      <c r="B880" s="50" t="s">
        <v>2643</v>
      </c>
      <c r="C880" s="50" t="s">
        <v>2644</v>
      </c>
      <c r="D880" s="50">
        <v>14562.14</v>
      </c>
      <c r="E880" s="50">
        <v>0</v>
      </c>
      <c r="F880" s="50" t="s">
        <v>2645</v>
      </c>
      <c r="G880" s="50" t="s">
        <v>129</v>
      </c>
      <c r="H880" t="str">
        <f t="shared" si="26"/>
        <v>52010108</v>
      </c>
      <c r="I880" t="str">
        <f>VLOOKUP(H880,'Plan de cuentas'!A:J,4,FALSE)</f>
        <v>Analitica</v>
      </c>
      <c r="J880" s="53">
        <f t="shared" si="27"/>
        <v>0</v>
      </c>
    </row>
    <row r="881" spans="1:10" ht="15" customHeight="1" x14ac:dyDescent="0.2">
      <c r="A881" s="49" t="s">
        <v>2646</v>
      </c>
      <c r="B881" s="49" t="s">
        <v>2471</v>
      </c>
      <c r="C881" s="49" t="s">
        <v>2647</v>
      </c>
      <c r="D881" s="49">
        <v>210.53</v>
      </c>
      <c r="E881" s="49">
        <v>0</v>
      </c>
      <c r="F881" s="49" t="s">
        <v>2648</v>
      </c>
      <c r="G881" s="49" t="s">
        <v>129</v>
      </c>
      <c r="H881" t="str">
        <f t="shared" si="26"/>
        <v>52010109</v>
      </c>
      <c r="I881" t="str">
        <f>VLOOKUP(H881,'Plan de cuentas'!A:J,4,FALSE)</f>
        <v>Analitica</v>
      </c>
      <c r="J881" s="53">
        <f t="shared" si="27"/>
        <v>0</v>
      </c>
    </row>
    <row r="882" spans="1:10" ht="15" customHeight="1" x14ac:dyDescent="0.2">
      <c r="A882" s="50" t="s">
        <v>2649</v>
      </c>
      <c r="B882" s="50" t="s">
        <v>2650</v>
      </c>
      <c r="C882" s="50" t="s">
        <v>2651</v>
      </c>
      <c r="D882" s="50">
        <v>3496.82</v>
      </c>
      <c r="E882" s="50">
        <v>0</v>
      </c>
      <c r="F882" s="50" t="s">
        <v>2652</v>
      </c>
      <c r="G882" s="50" t="s">
        <v>129</v>
      </c>
      <c r="H882" t="str">
        <f t="shared" si="26"/>
        <v>52010110</v>
      </c>
      <c r="I882" t="str">
        <f>VLOOKUP(H882,'Plan de cuentas'!A:J,4,FALSE)</f>
        <v>Analitica</v>
      </c>
      <c r="J882" s="53">
        <f t="shared" si="27"/>
        <v>0</v>
      </c>
    </row>
    <row r="883" spans="1:10" ht="15" customHeight="1" x14ac:dyDescent="0.2">
      <c r="A883" s="49" t="s">
        <v>2653</v>
      </c>
      <c r="B883" s="49" t="s">
        <v>2654</v>
      </c>
      <c r="C883" s="49" t="s">
        <v>2655</v>
      </c>
      <c r="D883" s="49">
        <v>67.45</v>
      </c>
      <c r="E883" s="49">
        <v>0</v>
      </c>
      <c r="F883" s="49" t="s">
        <v>2656</v>
      </c>
      <c r="G883" s="49" t="s">
        <v>129</v>
      </c>
      <c r="H883" t="str">
        <f t="shared" si="26"/>
        <v>52010111</v>
      </c>
      <c r="I883" t="str">
        <f>VLOOKUP(H883,'Plan de cuentas'!A:J,4,FALSE)</f>
        <v>Analitica</v>
      </c>
      <c r="J883" s="53">
        <f t="shared" si="27"/>
        <v>0</v>
      </c>
    </row>
    <row r="884" spans="1:10" ht="15" customHeight="1" x14ac:dyDescent="0.2">
      <c r="A884" s="50" t="s">
        <v>2657</v>
      </c>
      <c r="B884" s="50" t="s">
        <v>2658</v>
      </c>
      <c r="C884" s="50" t="s">
        <v>2659</v>
      </c>
      <c r="D884" s="50">
        <v>62220.59</v>
      </c>
      <c r="E884" s="50">
        <v>37.06</v>
      </c>
      <c r="F884" s="50" t="s">
        <v>2660</v>
      </c>
      <c r="G884" s="50" t="s">
        <v>129</v>
      </c>
      <c r="H884" t="str">
        <f t="shared" si="26"/>
        <v>52010112</v>
      </c>
      <c r="I884" t="str">
        <f>VLOOKUP(H884,'Plan de cuentas'!A:J,4,FALSE)</f>
        <v>Analitica</v>
      </c>
      <c r="J884" s="53">
        <f t="shared" si="27"/>
        <v>0</v>
      </c>
    </row>
    <row r="885" spans="1:10" ht="15" customHeight="1" x14ac:dyDescent="0.2">
      <c r="A885" s="49" t="s">
        <v>2661</v>
      </c>
      <c r="B885" s="49" t="s">
        <v>2662</v>
      </c>
      <c r="C885" s="49" t="s">
        <v>2663</v>
      </c>
      <c r="D885" s="49">
        <v>97.5</v>
      </c>
      <c r="E885" s="49">
        <v>0</v>
      </c>
      <c r="F885" s="49" t="s">
        <v>2664</v>
      </c>
      <c r="G885" s="49" t="s">
        <v>129</v>
      </c>
      <c r="H885" t="str">
        <f t="shared" si="26"/>
        <v>52010113</v>
      </c>
      <c r="I885" t="str">
        <f>VLOOKUP(H885,'Plan de cuentas'!A:J,4,FALSE)</f>
        <v>Analitica</v>
      </c>
      <c r="J885" s="53">
        <f t="shared" si="27"/>
        <v>0</v>
      </c>
    </row>
    <row r="886" spans="1:10" ht="15" customHeight="1" x14ac:dyDescent="0.2">
      <c r="A886" s="50" t="s">
        <v>2665</v>
      </c>
      <c r="B886" s="50" t="s">
        <v>2666</v>
      </c>
      <c r="C886" s="50" t="s">
        <v>2667</v>
      </c>
      <c r="D886" s="50">
        <v>844771.24</v>
      </c>
      <c r="E886" s="50">
        <v>16678.34</v>
      </c>
      <c r="F886" s="50" t="s">
        <v>2668</v>
      </c>
      <c r="G886" s="50" t="s">
        <v>129</v>
      </c>
      <c r="H886" t="str">
        <f t="shared" si="26"/>
        <v>5202</v>
      </c>
      <c r="I886" t="str">
        <f>VLOOKUP(H886,'Plan de cuentas'!A:J,4,FALSE)</f>
        <v>Sintetica</v>
      </c>
      <c r="J886" s="53">
        <f t="shared" si="27"/>
        <v>0</v>
      </c>
    </row>
    <row r="887" spans="1:10" ht="15" customHeight="1" x14ac:dyDescent="0.2">
      <c r="A887" s="49" t="s">
        <v>2669</v>
      </c>
      <c r="B887" s="49" t="s">
        <v>2666</v>
      </c>
      <c r="C887" s="49" t="s">
        <v>2667</v>
      </c>
      <c r="D887" s="49">
        <v>844771.24</v>
      </c>
      <c r="E887" s="49">
        <v>16678.34</v>
      </c>
      <c r="F887" s="49" t="s">
        <v>2668</v>
      </c>
      <c r="G887" s="49" t="s">
        <v>129</v>
      </c>
      <c r="H887" t="str">
        <f t="shared" si="26"/>
        <v>520201</v>
      </c>
      <c r="I887" t="str">
        <f>VLOOKUP(H887,'Plan de cuentas'!A:J,4,FALSE)</f>
        <v>Sintetica</v>
      </c>
      <c r="J887" s="53">
        <f t="shared" si="27"/>
        <v>0</v>
      </c>
    </row>
    <row r="888" spans="1:10" ht="15" customHeight="1" x14ac:dyDescent="0.2">
      <c r="A888" s="50" t="s">
        <v>2670</v>
      </c>
      <c r="B888" s="50" t="s">
        <v>2551</v>
      </c>
      <c r="C888" s="50" t="s">
        <v>2671</v>
      </c>
      <c r="D888" s="50">
        <v>196466.05</v>
      </c>
      <c r="E888" s="50">
        <v>16678.34</v>
      </c>
      <c r="F888" s="50" t="s">
        <v>2672</v>
      </c>
      <c r="G888" s="50" t="s">
        <v>129</v>
      </c>
      <c r="H888" t="str">
        <f t="shared" si="26"/>
        <v>52020101</v>
      </c>
      <c r="I888" t="str">
        <f>VLOOKUP(H888,'Plan de cuentas'!A:J,4,FALSE)</f>
        <v>Analitica</v>
      </c>
      <c r="J888" s="53">
        <f t="shared" si="27"/>
        <v>0</v>
      </c>
    </row>
    <row r="889" spans="1:10" ht="15" customHeight="1" x14ac:dyDescent="0.2">
      <c r="A889" s="49" t="s">
        <v>2673</v>
      </c>
      <c r="B889" s="49" t="s">
        <v>116</v>
      </c>
      <c r="C889" s="49" t="s">
        <v>2674</v>
      </c>
      <c r="D889" s="49">
        <v>229757.86</v>
      </c>
      <c r="E889" s="49">
        <v>0</v>
      </c>
      <c r="F889" s="49" t="s">
        <v>2675</v>
      </c>
      <c r="G889" s="49" t="s">
        <v>129</v>
      </c>
      <c r="H889" t="str">
        <f t="shared" si="26"/>
        <v>52020102</v>
      </c>
      <c r="I889" t="str">
        <f>VLOOKUP(H889,'Plan de cuentas'!A:J,4,FALSE)</f>
        <v>Analitica</v>
      </c>
      <c r="J889" s="53">
        <f t="shared" si="27"/>
        <v>0</v>
      </c>
    </row>
    <row r="890" spans="1:10" ht="15" customHeight="1" x14ac:dyDescent="0.2">
      <c r="A890" s="50" t="s">
        <v>2676</v>
      </c>
      <c r="B890" s="50" t="s">
        <v>2677</v>
      </c>
      <c r="C890" s="50" t="s">
        <v>2678</v>
      </c>
      <c r="D890" s="50">
        <v>59749.97</v>
      </c>
      <c r="E890" s="50">
        <v>0</v>
      </c>
      <c r="F890" s="50" t="s">
        <v>2679</v>
      </c>
      <c r="G890" s="50" t="s">
        <v>129</v>
      </c>
      <c r="H890" t="str">
        <f t="shared" si="26"/>
        <v>52020103</v>
      </c>
      <c r="I890" t="str">
        <f>VLOOKUP(H890,'Plan de cuentas'!A:J,4,FALSE)</f>
        <v>Analitica</v>
      </c>
      <c r="J890" s="53">
        <f t="shared" si="27"/>
        <v>0</v>
      </c>
    </row>
    <row r="891" spans="1:10" ht="15" customHeight="1" x14ac:dyDescent="0.2">
      <c r="A891" s="49" t="s">
        <v>2680</v>
      </c>
      <c r="B891" s="49" t="s">
        <v>2681</v>
      </c>
      <c r="C891" s="49" t="s">
        <v>129</v>
      </c>
      <c r="D891" s="49">
        <v>0</v>
      </c>
      <c r="E891" s="49">
        <v>0</v>
      </c>
      <c r="F891" s="49" t="s">
        <v>129</v>
      </c>
      <c r="G891" s="49" t="s">
        <v>129</v>
      </c>
      <c r="H891" t="str">
        <f t="shared" si="26"/>
        <v>52020104</v>
      </c>
      <c r="I891" t="str">
        <f>VLOOKUP(H891,'Plan de cuentas'!A:J,4,FALSE)</f>
        <v>Analitica</v>
      </c>
      <c r="J891" s="53">
        <f t="shared" si="27"/>
        <v>0</v>
      </c>
    </row>
    <row r="892" spans="1:10" ht="15" customHeight="1" x14ac:dyDescent="0.2">
      <c r="A892" s="50" t="s">
        <v>2682</v>
      </c>
      <c r="B892" s="50" t="s">
        <v>2683</v>
      </c>
      <c r="C892" s="50" t="s">
        <v>2684</v>
      </c>
      <c r="D892" s="50">
        <v>10715.31</v>
      </c>
      <c r="E892" s="50">
        <v>0</v>
      </c>
      <c r="F892" s="50" t="s">
        <v>2685</v>
      </c>
      <c r="G892" s="50" t="s">
        <v>129</v>
      </c>
      <c r="H892" t="str">
        <f t="shared" si="26"/>
        <v>52020105</v>
      </c>
      <c r="I892" t="str">
        <f>VLOOKUP(H892,'Plan de cuentas'!A:J,4,FALSE)</f>
        <v>Analitica</v>
      </c>
      <c r="J892" s="53">
        <f t="shared" si="27"/>
        <v>0</v>
      </c>
    </row>
    <row r="893" spans="1:10" ht="15" customHeight="1" x14ac:dyDescent="0.2">
      <c r="A893" s="49" t="s">
        <v>2686</v>
      </c>
      <c r="B893" s="49" t="s">
        <v>535</v>
      </c>
      <c r="C893" s="49" t="s">
        <v>2687</v>
      </c>
      <c r="D893" s="49">
        <v>34325.449999999997</v>
      </c>
      <c r="E893" s="49">
        <v>0</v>
      </c>
      <c r="F893" s="49" t="s">
        <v>2688</v>
      </c>
      <c r="G893" s="49" t="s">
        <v>129</v>
      </c>
      <c r="H893" t="str">
        <f t="shared" si="26"/>
        <v>52020106</v>
      </c>
      <c r="I893" t="str">
        <f>VLOOKUP(H893,'Plan de cuentas'!A:J,4,FALSE)</f>
        <v>Analitica</v>
      </c>
      <c r="J893" s="53">
        <f t="shared" si="27"/>
        <v>0</v>
      </c>
    </row>
    <row r="894" spans="1:10" ht="15" customHeight="1" x14ac:dyDescent="0.2">
      <c r="A894" s="50" t="s">
        <v>2689</v>
      </c>
      <c r="B894" s="50" t="s">
        <v>2690</v>
      </c>
      <c r="C894" s="50" t="s">
        <v>2691</v>
      </c>
      <c r="D894" s="50">
        <v>7380.82</v>
      </c>
      <c r="E894" s="50">
        <v>0</v>
      </c>
      <c r="F894" s="50" t="s">
        <v>2692</v>
      </c>
      <c r="G894" s="50" t="s">
        <v>129</v>
      </c>
      <c r="H894" t="str">
        <f t="shared" si="26"/>
        <v>52020107</v>
      </c>
      <c r="I894" t="str">
        <f>VLOOKUP(H894,'Plan de cuentas'!A:J,4,FALSE)</f>
        <v>Analitica</v>
      </c>
      <c r="J894" s="53">
        <f t="shared" si="27"/>
        <v>0</v>
      </c>
    </row>
    <row r="895" spans="1:10" ht="15" customHeight="1" x14ac:dyDescent="0.2">
      <c r="A895" s="49" t="s">
        <v>2693</v>
      </c>
      <c r="B895" s="49" t="s">
        <v>2694</v>
      </c>
      <c r="C895" s="49" t="s">
        <v>2695</v>
      </c>
      <c r="D895" s="49">
        <v>51532.75</v>
      </c>
      <c r="E895" s="49">
        <v>0</v>
      </c>
      <c r="F895" s="49" t="s">
        <v>2696</v>
      </c>
      <c r="G895" s="49" t="s">
        <v>129</v>
      </c>
      <c r="H895" t="str">
        <f t="shared" si="26"/>
        <v>52020108</v>
      </c>
      <c r="I895" t="str">
        <f>VLOOKUP(H895,'Plan de cuentas'!A:J,4,FALSE)</f>
        <v>Analitica</v>
      </c>
      <c r="J895" s="53">
        <f t="shared" si="27"/>
        <v>0</v>
      </c>
    </row>
    <row r="896" spans="1:10" ht="15" customHeight="1" x14ac:dyDescent="0.2">
      <c r="A896" s="50" t="s">
        <v>2697</v>
      </c>
      <c r="B896" s="50" t="s">
        <v>2698</v>
      </c>
      <c r="C896" s="50" t="s">
        <v>2699</v>
      </c>
      <c r="D896" s="50">
        <v>1060.17</v>
      </c>
      <c r="E896" s="50">
        <v>0</v>
      </c>
      <c r="F896" s="50" t="s">
        <v>2700</v>
      </c>
      <c r="G896" s="50" t="s">
        <v>129</v>
      </c>
      <c r="H896" t="str">
        <f t="shared" si="26"/>
        <v>52020109</v>
      </c>
      <c r="I896" t="str">
        <f>VLOOKUP(H896,'Plan de cuentas'!A:J,4,FALSE)</f>
        <v>Analitica</v>
      </c>
      <c r="J896" s="53">
        <f t="shared" si="27"/>
        <v>0</v>
      </c>
    </row>
    <row r="897" spans="1:10" ht="15" customHeight="1" x14ac:dyDescent="0.2">
      <c r="A897" s="49" t="s">
        <v>2701</v>
      </c>
      <c r="B897" s="49" t="s">
        <v>2702</v>
      </c>
      <c r="C897" s="49" t="s">
        <v>129</v>
      </c>
      <c r="D897" s="49">
        <v>0</v>
      </c>
      <c r="E897" s="49">
        <v>0</v>
      </c>
      <c r="F897" s="49" t="s">
        <v>129</v>
      </c>
      <c r="G897" s="49" t="s">
        <v>129</v>
      </c>
      <c r="H897" t="str">
        <f t="shared" si="26"/>
        <v>52020110</v>
      </c>
      <c r="I897" t="str">
        <f>VLOOKUP(H897,'Plan de cuentas'!A:J,4,FALSE)</f>
        <v>Analitica</v>
      </c>
      <c r="J897" s="53">
        <f t="shared" si="27"/>
        <v>0</v>
      </c>
    </row>
    <row r="898" spans="1:10" ht="15" customHeight="1" x14ac:dyDescent="0.2">
      <c r="A898" s="50" t="s">
        <v>2703</v>
      </c>
      <c r="B898" s="50" t="s">
        <v>2704</v>
      </c>
      <c r="C898" s="50" t="s">
        <v>129</v>
      </c>
      <c r="D898" s="50">
        <v>0</v>
      </c>
      <c r="E898" s="50">
        <v>0</v>
      </c>
      <c r="F898" s="50" t="s">
        <v>129</v>
      </c>
      <c r="G898" s="50" t="s">
        <v>129</v>
      </c>
      <c r="H898" t="str">
        <f t="shared" si="26"/>
        <v>52020111</v>
      </c>
      <c r="I898" t="str">
        <f>VLOOKUP(H898,'Plan de cuentas'!A:J,4,FALSE)</f>
        <v>Analitica</v>
      </c>
      <c r="J898" s="53">
        <f t="shared" si="27"/>
        <v>0</v>
      </c>
    </row>
    <row r="899" spans="1:10" ht="15" customHeight="1" x14ac:dyDescent="0.2">
      <c r="A899" s="49" t="s">
        <v>2705</v>
      </c>
      <c r="B899" s="49" t="s">
        <v>2706</v>
      </c>
      <c r="C899" s="49" t="s">
        <v>2707</v>
      </c>
      <c r="D899" s="49">
        <v>19852.72</v>
      </c>
      <c r="E899" s="49">
        <v>0</v>
      </c>
      <c r="F899" s="49" t="s">
        <v>2708</v>
      </c>
      <c r="G899" s="49" t="s">
        <v>129</v>
      </c>
      <c r="H899" t="str">
        <f t="shared" si="26"/>
        <v>52020112</v>
      </c>
      <c r="I899" t="str">
        <f>VLOOKUP(H899,'Plan de cuentas'!A:J,4,FALSE)</f>
        <v>Analitica</v>
      </c>
      <c r="J899" s="53">
        <f t="shared" si="27"/>
        <v>0</v>
      </c>
    </row>
    <row r="900" spans="1:10" ht="15" customHeight="1" x14ac:dyDescent="0.2">
      <c r="A900" s="50" t="s">
        <v>2709</v>
      </c>
      <c r="B900" s="50" t="s">
        <v>2710</v>
      </c>
      <c r="C900" s="50" t="s">
        <v>1991</v>
      </c>
      <c r="D900" s="50">
        <v>18000</v>
      </c>
      <c r="E900" s="50">
        <v>0</v>
      </c>
      <c r="F900" s="50" t="s">
        <v>1990</v>
      </c>
      <c r="G900" s="50" t="s">
        <v>129</v>
      </c>
      <c r="H900" t="str">
        <f t="shared" ref="H900:H963" si="28">SUBSTITUTE(A900,".","")</f>
        <v>52020114</v>
      </c>
      <c r="I900" t="str">
        <f>VLOOKUP(H900,'Plan de cuentas'!A:J,4,FALSE)</f>
        <v>Analitica</v>
      </c>
      <c r="J900" s="53">
        <f t="shared" ref="J900:J963" si="29">IF(RIGHT(G900,1)="D",+VALUE(SUBSTITUTE(G900,"D"," ")),IF(RIGHT(G900,1)="C",-VALUE(SUBSTITUTE(G900,"C"," ")),0))</f>
        <v>0</v>
      </c>
    </row>
    <row r="901" spans="1:10" ht="15" customHeight="1" x14ac:dyDescent="0.2">
      <c r="A901" s="49" t="s">
        <v>2711</v>
      </c>
      <c r="B901" s="49" t="s">
        <v>2712</v>
      </c>
      <c r="C901" s="49" t="s">
        <v>2713</v>
      </c>
      <c r="D901" s="49">
        <v>215930.14</v>
      </c>
      <c r="E901" s="49">
        <v>0</v>
      </c>
      <c r="F901" s="49" t="s">
        <v>2714</v>
      </c>
      <c r="G901" s="49" t="s">
        <v>129</v>
      </c>
      <c r="H901" t="str">
        <f t="shared" si="28"/>
        <v>52020115</v>
      </c>
      <c r="I901" t="str">
        <f>VLOOKUP(H901,'Plan de cuentas'!A:J,4,FALSE)</f>
        <v>Analitica</v>
      </c>
      <c r="J901" s="53">
        <f t="shared" si="29"/>
        <v>0</v>
      </c>
    </row>
    <row r="902" spans="1:10" ht="15" customHeight="1" x14ac:dyDescent="0.2">
      <c r="A902" s="50" t="s">
        <v>2715</v>
      </c>
      <c r="B902" s="50" t="s">
        <v>2716</v>
      </c>
      <c r="C902" s="50" t="s">
        <v>2717</v>
      </c>
      <c r="D902" s="50">
        <v>316985.86</v>
      </c>
      <c r="E902" s="50">
        <v>26.8</v>
      </c>
      <c r="F902" s="50" t="s">
        <v>2718</v>
      </c>
      <c r="G902" s="50" t="s">
        <v>129</v>
      </c>
      <c r="H902" t="str">
        <f t="shared" si="28"/>
        <v>5203</v>
      </c>
      <c r="I902" t="str">
        <f>VLOOKUP(H902,'Plan de cuentas'!A:J,4,FALSE)</f>
        <v>Sintetica</v>
      </c>
      <c r="J902" s="53">
        <f t="shared" si="29"/>
        <v>0</v>
      </c>
    </row>
    <row r="903" spans="1:10" ht="15" customHeight="1" x14ac:dyDescent="0.2">
      <c r="A903" s="49" t="s">
        <v>2719</v>
      </c>
      <c r="B903" s="49" t="s">
        <v>2716</v>
      </c>
      <c r="C903" s="49" t="s">
        <v>2717</v>
      </c>
      <c r="D903" s="49">
        <v>316985.86</v>
      </c>
      <c r="E903" s="49">
        <v>26.8</v>
      </c>
      <c r="F903" s="49" t="s">
        <v>2718</v>
      </c>
      <c r="G903" s="49" t="s">
        <v>129</v>
      </c>
      <c r="H903" t="str">
        <f t="shared" si="28"/>
        <v>520301</v>
      </c>
      <c r="I903" t="str">
        <f>VLOOKUP(H903,'Plan de cuentas'!A:J,4,FALSE)</f>
        <v>Sintetica</v>
      </c>
      <c r="J903" s="53">
        <f t="shared" si="29"/>
        <v>0</v>
      </c>
    </row>
    <row r="904" spans="1:10" ht="15" customHeight="1" x14ac:dyDescent="0.2">
      <c r="A904" s="50" t="s">
        <v>2720</v>
      </c>
      <c r="B904" s="50" t="s">
        <v>2385</v>
      </c>
      <c r="C904" s="50" t="s">
        <v>2721</v>
      </c>
      <c r="D904" s="50">
        <v>17072.47</v>
      </c>
      <c r="E904" s="50">
        <v>0</v>
      </c>
      <c r="F904" s="50" t="s">
        <v>2722</v>
      </c>
      <c r="G904" s="50" t="s">
        <v>129</v>
      </c>
      <c r="H904" t="str">
        <f t="shared" si="28"/>
        <v>52030101</v>
      </c>
      <c r="I904" t="str">
        <f>VLOOKUP(H904,'Plan de cuentas'!A:J,4,FALSE)</f>
        <v>Analitica</v>
      </c>
      <c r="J904" s="53">
        <f t="shared" si="29"/>
        <v>0</v>
      </c>
    </row>
    <row r="905" spans="1:10" ht="15" customHeight="1" x14ac:dyDescent="0.2">
      <c r="A905" s="49" t="s">
        <v>2723</v>
      </c>
      <c r="B905" s="49" t="s">
        <v>2724</v>
      </c>
      <c r="C905" s="49" t="s">
        <v>2725</v>
      </c>
      <c r="D905" s="49">
        <v>12697.2</v>
      </c>
      <c r="E905" s="49">
        <v>0</v>
      </c>
      <c r="F905" s="49" t="s">
        <v>2726</v>
      </c>
      <c r="G905" s="49" t="s">
        <v>129</v>
      </c>
      <c r="H905" t="str">
        <f t="shared" si="28"/>
        <v>52030102</v>
      </c>
      <c r="I905" t="str">
        <f>VLOOKUP(H905,'Plan de cuentas'!A:J,4,FALSE)</f>
        <v>Analitica</v>
      </c>
      <c r="J905" s="53">
        <f t="shared" si="29"/>
        <v>0</v>
      </c>
    </row>
    <row r="906" spans="1:10" ht="15" customHeight="1" x14ac:dyDescent="0.2">
      <c r="A906" s="50" t="s">
        <v>2727</v>
      </c>
      <c r="B906" s="50" t="s">
        <v>2728</v>
      </c>
      <c r="C906" s="50" t="s">
        <v>2729</v>
      </c>
      <c r="D906" s="50">
        <v>4174.2</v>
      </c>
      <c r="E906" s="50">
        <v>0</v>
      </c>
      <c r="F906" s="50" t="s">
        <v>2730</v>
      </c>
      <c r="G906" s="50" t="s">
        <v>129</v>
      </c>
      <c r="H906" t="str">
        <f t="shared" si="28"/>
        <v>52030103</v>
      </c>
      <c r="I906" t="str">
        <f>VLOOKUP(H906,'Plan de cuentas'!A:J,4,FALSE)</f>
        <v>Analitica</v>
      </c>
      <c r="J906" s="53">
        <f t="shared" si="29"/>
        <v>0</v>
      </c>
    </row>
    <row r="907" spans="1:10" ht="15" customHeight="1" x14ac:dyDescent="0.2">
      <c r="A907" s="49" t="s">
        <v>2731</v>
      </c>
      <c r="B907" s="49" t="s">
        <v>2732</v>
      </c>
      <c r="C907" s="49" t="s">
        <v>2733</v>
      </c>
      <c r="D907" s="49">
        <v>945.32</v>
      </c>
      <c r="E907" s="49">
        <v>0</v>
      </c>
      <c r="F907" s="49" t="s">
        <v>2734</v>
      </c>
      <c r="G907" s="49" t="s">
        <v>129</v>
      </c>
      <c r="H907" t="str">
        <f t="shared" si="28"/>
        <v>52030104</v>
      </c>
      <c r="I907" t="str">
        <f>VLOOKUP(H907,'Plan de cuentas'!A:J,4,FALSE)</f>
        <v>Analitica</v>
      </c>
      <c r="J907" s="53">
        <f t="shared" si="29"/>
        <v>0</v>
      </c>
    </row>
    <row r="908" spans="1:10" ht="15" customHeight="1" x14ac:dyDescent="0.2">
      <c r="A908" s="50" t="s">
        <v>2735</v>
      </c>
      <c r="B908" s="50" t="s">
        <v>2736</v>
      </c>
      <c r="C908" s="50" t="s">
        <v>2737</v>
      </c>
      <c r="D908" s="50">
        <v>9064.92</v>
      </c>
      <c r="E908" s="50">
        <v>0</v>
      </c>
      <c r="F908" s="50" t="s">
        <v>2738</v>
      </c>
      <c r="G908" s="50" t="s">
        <v>129</v>
      </c>
      <c r="H908" t="str">
        <f t="shared" si="28"/>
        <v>52030105</v>
      </c>
      <c r="I908" t="str">
        <f>VLOOKUP(H908,'Plan de cuentas'!A:J,4,FALSE)</f>
        <v>Analitica</v>
      </c>
      <c r="J908" s="53">
        <f t="shared" si="29"/>
        <v>0</v>
      </c>
    </row>
    <row r="909" spans="1:10" ht="15" customHeight="1" x14ac:dyDescent="0.2">
      <c r="A909" s="49" t="s">
        <v>2739</v>
      </c>
      <c r="B909" s="49" t="s">
        <v>2740</v>
      </c>
      <c r="C909" s="49" t="s">
        <v>2741</v>
      </c>
      <c r="D909" s="49">
        <v>51999.4</v>
      </c>
      <c r="E909" s="49">
        <v>0</v>
      </c>
      <c r="F909" s="49" t="s">
        <v>2742</v>
      </c>
      <c r="G909" s="49" t="s">
        <v>129</v>
      </c>
      <c r="H909" t="str">
        <f t="shared" si="28"/>
        <v>52030106</v>
      </c>
      <c r="I909" t="str">
        <f>VLOOKUP(H909,'Plan de cuentas'!A:J,4,FALSE)</f>
        <v>Analitica</v>
      </c>
      <c r="J909" s="53">
        <f t="shared" si="29"/>
        <v>0</v>
      </c>
    </row>
    <row r="910" spans="1:10" ht="15" customHeight="1" x14ac:dyDescent="0.2">
      <c r="A910" s="50" t="s">
        <v>2743</v>
      </c>
      <c r="B910" s="50" t="s">
        <v>2744</v>
      </c>
      <c r="C910" s="50" t="s">
        <v>2745</v>
      </c>
      <c r="D910" s="50">
        <v>124682.41</v>
      </c>
      <c r="E910" s="50">
        <v>0</v>
      </c>
      <c r="F910" s="50" t="s">
        <v>2746</v>
      </c>
      <c r="G910" s="50" t="s">
        <v>129</v>
      </c>
      <c r="H910" t="str">
        <f t="shared" si="28"/>
        <v>52030107</v>
      </c>
      <c r="I910" t="str">
        <f>VLOOKUP(H910,'Plan de cuentas'!A:J,4,FALSE)</f>
        <v>Analitica</v>
      </c>
      <c r="J910" s="53">
        <f t="shared" si="29"/>
        <v>0</v>
      </c>
    </row>
    <row r="911" spans="1:10" ht="15" customHeight="1" x14ac:dyDescent="0.2">
      <c r="A911" s="49" t="s">
        <v>2747</v>
      </c>
      <c r="B911" s="49" t="s">
        <v>2748</v>
      </c>
      <c r="C911" s="49" t="s">
        <v>2749</v>
      </c>
      <c r="D911" s="49">
        <v>201.93</v>
      </c>
      <c r="E911" s="49">
        <v>0</v>
      </c>
      <c r="F911" s="49" t="s">
        <v>2750</v>
      </c>
      <c r="G911" s="49" t="s">
        <v>129</v>
      </c>
      <c r="H911" t="str">
        <f t="shared" si="28"/>
        <v>52030108</v>
      </c>
      <c r="I911" t="str">
        <f>VLOOKUP(H911,'Plan de cuentas'!A:J,4,FALSE)</f>
        <v>Analitica</v>
      </c>
      <c r="J911" s="53">
        <f t="shared" si="29"/>
        <v>0</v>
      </c>
    </row>
    <row r="912" spans="1:10" ht="15" customHeight="1" x14ac:dyDescent="0.2">
      <c r="A912" s="50" t="s">
        <v>2751</v>
      </c>
      <c r="B912" s="50" t="s">
        <v>2752</v>
      </c>
      <c r="C912" s="50" t="s">
        <v>2753</v>
      </c>
      <c r="D912" s="50">
        <v>23332.01</v>
      </c>
      <c r="E912" s="50">
        <v>0</v>
      </c>
      <c r="F912" s="50" t="s">
        <v>2754</v>
      </c>
      <c r="G912" s="50" t="s">
        <v>129</v>
      </c>
      <c r="H912" t="str">
        <f t="shared" si="28"/>
        <v>52030109</v>
      </c>
      <c r="I912" t="str">
        <f>VLOOKUP(H912,'Plan de cuentas'!A:J,4,FALSE)</f>
        <v>Analitica</v>
      </c>
      <c r="J912" s="53">
        <f t="shared" si="29"/>
        <v>0</v>
      </c>
    </row>
    <row r="913" spans="1:10" ht="15" customHeight="1" x14ac:dyDescent="0.2">
      <c r="A913" s="49" t="s">
        <v>2755</v>
      </c>
      <c r="B913" s="49" t="s">
        <v>2756</v>
      </c>
      <c r="C913" s="49" t="s">
        <v>2757</v>
      </c>
      <c r="D913" s="49">
        <v>38221.71</v>
      </c>
      <c r="E913" s="49">
        <v>26.8</v>
      </c>
      <c r="F913" s="49" t="s">
        <v>2758</v>
      </c>
      <c r="G913" s="49" t="s">
        <v>129</v>
      </c>
      <c r="H913" t="str">
        <f t="shared" si="28"/>
        <v>52030110</v>
      </c>
      <c r="I913" t="str">
        <f>VLOOKUP(H913,'Plan de cuentas'!A:J,4,FALSE)</f>
        <v>Analitica</v>
      </c>
      <c r="J913" s="53">
        <f t="shared" si="29"/>
        <v>0</v>
      </c>
    </row>
    <row r="914" spans="1:10" ht="15" customHeight="1" x14ac:dyDescent="0.2">
      <c r="A914" s="50" t="s">
        <v>2759</v>
      </c>
      <c r="B914" s="50" t="s">
        <v>2760</v>
      </c>
      <c r="C914" s="50" t="s">
        <v>2761</v>
      </c>
      <c r="D914" s="50">
        <v>17457.39</v>
      </c>
      <c r="E914" s="50">
        <v>0</v>
      </c>
      <c r="F914" s="50" t="s">
        <v>2762</v>
      </c>
      <c r="G914" s="50" t="s">
        <v>129</v>
      </c>
      <c r="H914" t="str">
        <f t="shared" si="28"/>
        <v>52030111</v>
      </c>
      <c r="I914" t="str">
        <f>VLOOKUP(H914,'Plan de cuentas'!A:J,4,FALSE)</f>
        <v>Analitica</v>
      </c>
      <c r="J914" s="53">
        <f t="shared" si="29"/>
        <v>0</v>
      </c>
    </row>
    <row r="915" spans="1:10" ht="15" customHeight="1" x14ac:dyDescent="0.2">
      <c r="A915" s="49" t="s">
        <v>2763</v>
      </c>
      <c r="B915" s="49" t="s">
        <v>2764</v>
      </c>
      <c r="C915" s="49" t="s">
        <v>129</v>
      </c>
      <c r="D915" s="49">
        <v>0</v>
      </c>
      <c r="E915" s="49">
        <v>0</v>
      </c>
      <c r="F915" s="49" t="s">
        <v>129</v>
      </c>
      <c r="G915" s="49" t="s">
        <v>129</v>
      </c>
      <c r="H915" t="str">
        <f t="shared" si="28"/>
        <v>52030112</v>
      </c>
      <c r="I915" t="str">
        <f>VLOOKUP(H915,'Plan de cuentas'!A:J,4,FALSE)</f>
        <v>Analitica</v>
      </c>
      <c r="J915" s="53">
        <f t="shared" si="29"/>
        <v>0</v>
      </c>
    </row>
    <row r="916" spans="1:10" ht="15" customHeight="1" x14ac:dyDescent="0.2">
      <c r="A916" s="50" t="s">
        <v>2765</v>
      </c>
      <c r="B916" s="50" t="s">
        <v>2766</v>
      </c>
      <c r="C916" s="50" t="s">
        <v>2767</v>
      </c>
      <c r="D916" s="50">
        <v>122.49</v>
      </c>
      <c r="E916" s="50">
        <v>0</v>
      </c>
      <c r="F916" s="50" t="s">
        <v>2768</v>
      </c>
      <c r="G916" s="50" t="s">
        <v>129</v>
      </c>
      <c r="H916" t="str">
        <f t="shared" si="28"/>
        <v>52030113</v>
      </c>
      <c r="I916" t="str">
        <f>VLOOKUP(H916,'Plan de cuentas'!A:J,4,FALSE)</f>
        <v>Analitica</v>
      </c>
      <c r="J916" s="53">
        <f t="shared" si="29"/>
        <v>0</v>
      </c>
    </row>
    <row r="917" spans="1:10" ht="15" customHeight="1" x14ac:dyDescent="0.2">
      <c r="A917" s="49" t="s">
        <v>2769</v>
      </c>
      <c r="B917" s="49" t="s">
        <v>2361</v>
      </c>
      <c r="C917" s="49" t="s">
        <v>2770</v>
      </c>
      <c r="D917" s="49">
        <v>17014.41</v>
      </c>
      <c r="E917" s="49">
        <v>0</v>
      </c>
      <c r="F917" s="49" t="s">
        <v>2771</v>
      </c>
      <c r="G917" s="49" t="s">
        <v>129</v>
      </c>
      <c r="H917" t="str">
        <f t="shared" si="28"/>
        <v>52030114</v>
      </c>
      <c r="I917" t="str">
        <f>VLOOKUP(H917,'Plan de cuentas'!A:J,4,FALSE)</f>
        <v>Analitica</v>
      </c>
      <c r="J917" s="53">
        <f t="shared" si="29"/>
        <v>0</v>
      </c>
    </row>
    <row r="918" spans="1:10" ht="15" customHeight="1" x14ac:dyDescent="0.2">
      <c r="A918" s="50" t="s">
        <v>2772</v>
      </c>
      <c r="B918" s="50" t="s">
        <v>2773</v>
      </c>
      <c r="C918" s="50" t="s">
        <v>129</v>
      </c>
      <c r="D918" s="50">
        <v>0</v>
      </c>
      <c r="E918" s="50">
        <v>0</v>
      </c>
      <c r="F918" s="50" t="s">
        <v>129</v>
      </c>
      <c r="G918" s="50" t="s">
        <v>129</v>
      </c>
      <c r="H918" t="str">
        <f t="shared" si="28"/>
        <v>52030115</v>
      </c>
      <c r="I918" t="str">
        <f>VLOOKUP(H918,'Plan de cuentas'!A:J,4,FALSE)</f>
        <v>Analitica</v>
      </c>
      <c r="J918" s="53">
        <f t="shared" si="29"/>
        <v>0</v>
      </c>
    </row>
    <row r="919" spans="1:10" ht="15" customHeight="1" x14ac:dyDescent="0.2">
      <c r="A919" s="49" t="s">
        <v>2774</v>
      </c>
      <c r="B919" s="49" t="s">
        <v>2287</v>
      </c>
      <c r="C919" s="49" t="s">
        <v>2775</v>
      </c>
      <c r="D919" s="49">
        <v>484558.04</v>
      </c>
      <c r="E919" s="49">
        <v>0</v>
      </c>
      <c r="F919" s="49" t="s">
        <v>2776</v>
      </c>
      <c r="G919" s="49" t="s">
        <v>129</v>
      </c>
      <c r="H919" t="str">
        <f t="shared" si="28"/>
        <v>5204</v>
      </c>
      <c r="I919" t="str">
        <f>VLOOKUP(H919,'Plan de cuentas'!A:J,4,FALSE)</f>
        <v>Sintetica</v>
      </c>
      <c r="J919" s="53">
        <f t="shared" si="29"/>
        <v>0</v>
      </c>
    </row>
    <row r="920" spans="1:10" ht="15" customHeight="1" x14ac:dyDescent="0.2">
      <c r="A920" s="50" t="s">
        <v>2777</v>
      </c>
      <c r="B920" s="50" t="s">
        <v>2287</v>
      </c>
      <c r="C920" s="50" t="s">
        <v>2775</v>
      </c>
      <c r="D920" s="50">
        <v>484558.04</v>
      </c>
      <c r="E920" s="50">
        <v>0</v>
      </c>
      <c r="F920" s="50" t="s">
        <v>2776</v>
      </c>
      <c r="G920" s="50" t="s">
        <v>129</v>
      </c>
      <c r="H920" t="str">
        <f t="shared" si="28"/>
        <v>520401</v>
      </c>
      <c r="I920" t="str">
        <f>VLOOKUP(H920,'Plan de cuentas'!A:J,4,FALSE)</f>
        <v>Sintetica</v>
      </c>
      <c r="J920" s="53">
        <f t="shared" si="29"/>
        <v>0</v>
      </c>
    </row>
    <row r="921" spans="1:10" ht="15" customHeight="1" x14ac:dyDescent="0.2">
      <c r="A921" s="49" t="s">
        <v>2778</v>
      </c>
      <c r="B921" s="49" t="s">
        <v>2291</v>
      </c>
      <c r="C921" s="49" t="s">
        <v>2779</v>
      </c>
      <c r="D921" s="49">
        <v>3596.4</v>
      </c>
      <c r="E921" s="49">
        <v>0</v>
      </c>
      <c r="F921" s="49" t="s">
        <v>2780</v>
      </c>
      <c r="G921" s="49" t="s">
        <v>129</v>
      </c>
      <c r="H921" t="str">
        <f t="shared" si="28"/>
        <v>52040101</v>
      </c>
      <c r="I921" t="str">
        <f>VLOOKUP(H921,'Plan de cuentas'!A:J,4,FALSE)</f>
        <v>Analitica</v>
      </c>
      <c r="J921" s="53">
        <f t="shared" si="29"/>
        <v>0</v>
      </c>
    </row>
    <row r="922" spans="1:10" ht="15" customHeight="1" x14ac:dyDescent="0.2">
      <c r="A922" s="50" t="s">
        <v>2781</v>
      </c>
      <c r="B922" s="50" t="s">
        <v>2295</v>
      </c>
      <c r="C922" s="50" t="s">
        <v>2782</v>
      </c>
      <c r="D922" s="50">
        <v>571.04999999999995</v>
      </c>
      <c r="E922" s="50">
        <v>0</v>
      </c>
      <c r="F922" s="50" t="s">
        <v>2783</v>
      </c>
      <c r="G922" s="50" t="s">
        <v>129</v>
      </c>
      <c r="H922" t="str">
        <f t="shared" si="28"/>
        <v>52040102</v>
      </c>
      <c r="I922" t="str">
        <f>VLOOKUP(H922,'Plan de cuentas'!A:J,4,FALSE)</f>
        <v>Analitica</v>
      </c>
      <c r="J922" s="53">
        <f t="shared" si="29"/>
        <v>0</v>
      </c>
    </row>
    <row r="923" spans="1:10" ht="15" customHeight="1" x14ac:dyDescent="0.2">
      <c r="A923" s="49" t="s">
        <v>2784</v>
      </c>
      <c r="B923" s="49" t="s">
        <v>2303</v>
      </c>
      <c r="C923" s="49" t="s">
        <v>2785</v>
      </c>
      <c r="D923" s="49">
        <v>30237.119999999999</v>
      </c>
      <c r="E923" s="49">
        <v>0</v>
      </c>
      <c r="F923" s="49" t="s">
        <v>2786</v>
      </c>
      <c r="G923" s="49" t="s">
        <v>129</v>
      </c>
      <c r="H923" t="str">
        <f t="shared" si="28"/>
        <v>52040103</v>
      </c>
      <c r="I923" t="str">
        <f>VLOOKUP(H923,'Plan de cuentas'!A:J,4,FALSE)</f>
        <v>Analitica</v>
      </c>
      <c r="J923" s="53">
        <f t="shared" si="29"/>
        <v>0</v>
      </c>
    </row>
    <row r="924" spans="1:10" ht="15" customHeight="1" x14ac:dyDescent="0.2">
      <c r="A924" s="50" t="s">
        <v>2787</v>
      </c>
      <c r="B924" s="50" t="s">
        <v>2307</v>
      </c>
      <c r="C924" s="50" t="s">
        <v>2788</v>
      </c>
      <c r="D924" s="50">
        <v>1599.21</v>
      </c>
      <c r="E924" s="50">
        <v>0</v>
      </c>
      <c r="F924" s="50" t="s">
        <v>2789</v>
      </c>
      <c r="G924" s="50" t="s">
        <v>129</v>
      </c>
      <c r="H924" t="str">
        <f t="shared" si="28"/>
        <v>52040104</v>
      </c>
      <c r="I924" t="str">
        <f>VLOOKUP(H924,'Plan de cuentas'!A:J,4,FALSE)</f>
        <v>Analitica</v>
      </c>
      <c r="J924" s="53">
        <f t="shared" si="29"/>
        <v>0</v>
      </c>
    </row>
    <row r="925" spans="1:10" ht="15" customHeight="1" x14ac:dyDescent="0.2">
      <c r="A925" s="49" t="s">
        <v>2790</v>
      </c>
      <c r="B925" s="49" t="s">
        <v>2311</v>
      </c>
      <c r="C925" s="49" t="s">
        <v>129</v>
      </c>
      <c r="D925" s="49">
        <v>0</v>
      </c>
      <c r="E925" s="49">
        <v>0</v>
      </c>
      <c r="F925" s="49" t="s">
        <v>129</v>
      </c>
      <c r="G925" s="49" t="s">
        <v>129</v>
      </c>
      <c r="H925" t="str">
        <f t="shared" si="28"/>
        <v>52040105</v>
      </c>
      <c r="I925" t="str">
        <f>VLOOKUP(H925,'Plan de cuentas'!A:J,4,FALSE)</f>
        <v>Analitica</v>
      </c>
      <c r="J925" s="53">
        <f t="shared" si="29"/>
        <v>0</v>
      </c>
    </row>
    <row r="926" spans="1:10" ht="15" customHeight="1" x14ac:dyDescent="0.2">
      <c r="A926" s="50" t="s">
        <v>2791</v>
      </c>
      <c r="B926" s="50" t="s">
        <v>2315</v>
      </c>
      <c r="C926" s="50" t="s">
        <v>2792</v>
      </c>
      <c r="D926" s="50">
        <v>2923.02</v>
      </c>
      <c r="E926" s="50">
        <v>0</v>
      </c>
      <c r="F926" s="50" t="s">
        <v>2793</v>
      </c>
      <c r="G926" s="50" t="s">
        <v>129</v>
      </c>
      <c r="H926" t="str">
        <f t="shared" si="28"/>
        <v>52040106</v>
      </c>
      <c r="I926" t="str">
        <f>VLOOKUP(H926,'Plan de cuentas'!A:J,4,FALSE)</f>
        <v>Analitica</v>
      </c>
      <c r="J926" s="53">
        <f t="shared" si="29"/>
        <v>0</v>
      </c>
    </row>
    <row r="927" spans="1:10" ht="15" customHeight="1" x14ac:dyDescent="0.2">
      <c r="A927" s="49" t="s">
        <v>2794</v>
      </c>
      <c r="B927" s="49" t="s">
        <v>2795</v>
      </c>
      <c r="C927" s="49" t="s">
        <v>2796</v>
      </c>
      <c r="D927" s="49">
        <v>327.33</v>
      </c>
      <c r="E927" s="49">
        <v>0</v>
      </c>
      <c r="F927" s="49" t="s">
        <v>2797</v>
      </c>
      <c r="G927" s="49" t="s">
        <v>129</v>
      </c>
      <c r="H927" t="str">
        <f t="shared" si="28"/>
        <v>52040107</v>
      </c>
      <c r="I927" t="str">
        <f>VLOOKUP(H927,'Plan de cuentas'!A:J,4,FALSE)</f>
        <v>Analitica</v>
      </c>
      <c r="J927" s="53">
        <f t="shared" si="29"/>
        <v>0</v>
      </c>
    </row>
    <row r="928" spans="1:10" ht="15" customHeight="1" x14ac:dyDescent="0.2">
      <c r="A928" s="50" t="s">
        <v>2798</v>
      </c>
      <c r="B928" s="50" t="s">
        <v>2799</v>
      </c>
      <c r="C928" s="50" t="s">
        <v>2800</v>
      </c>
      <c r="D928" s="50">
        <v>361955.07</v>
      </c>
      <c r="E928" s="50">
        <v>0</v>
      </c>
      <c r="F928" s="50" t="s">
        <v>2801</v>
      </c>
      <c r="G928" s="50" t="s">
        <v>129</v>
      </c>
      <c r="H928" t="str">
        <f t="shared" si="28"/>
        <v>52040108</v>
      </c>
      <c r="I928" t="str">
        <f>VLOOKUP(H928,'Plan de cuentas'!A:J,4,FALSE)</f>
        <v>Analitica</v>
      </c>
      <c r="J928" s="53">
        <f t="shared" si="29"/>
        <v>0</v>
      </c>
    </row>
    <row r="929" spans="1:10" ht="15" customHeight="1" x14ac:dyDescent="0.2">
      <c r="A929" s="49" t="s">
        <v>2802</v>
      </c>
      <c r="B929" s="49" t="s">
        <v>2803</v>
      </c>
      <c r="C929" s="49" t="s">
        <v>2804</v>
      </c>
      <c r="D929" s="49">
        <v>61549.69</v>
      </c>
      <c r="E929" s="49">
        <v>0</v>
      </c>
      <c r="F929" s="49" t="s">
        <v>2805</v>
      </c>
      <c r="G929" s="49" t="s">
        <v>129</v>
      </c>
      <c r="H929" t="str">
        <f t="shared" si="28"/>
        <v>52040109</v>
      </c>
      <c r="I929" t="str">
        <f>VLOOKUP(H929,'Plan de cuentas'!A:J,4,FALSE)</f>
        <v>Analitica</v>
      </c>
      <c r="J929" s="53">
        <f t="shared" si="29"/>
        <v>0</v>
      </c>
    </row>
    <row r="930" spans="1:10" ht="15" customHeight="1" x14ac:dyDescent="0.2">
      <c r="A930" s="50" t="s">
        <v>2806</v>
      </c>
      <c r="B930" s="50" t="s">
        <v>2807</v>
      </c>
      <c r="C930" s="50" t="s">
        <v>2808</v>
      </c>
      <c r="D930" s="50">
        <v>6532.65</v>
      </c>
      <c r="E930" s="50">
        <v>0</v>
      </c>
      <c r="F930" s="50" t="s">
        <v>2809</v>
      </c>
      <c r="G930" s="50" t="s">
        <v>129</v>
      </c>
      <c r="H930" t="str">
        <f t="shared" si="28"/>
        <v>52040110</v>
      </c>
      <c r="I930" t="str">
        <f>VLOOKUP(H930,'Plan de cuentas'!A:J,4,FALSE)</f>
        <v>Analitica</v>
      </c>
      <c r="J930" s="53">
        <f t="shared" si="29"/>
        <v>0</v>
      </c>
    </row>
    <row r="931" spans="1:10" ht="15" customHeight="1" x14ac:dyDescent="0.2">
      <c r="A931" s="49" t="s">
        <v>2810</v>
      </c>
      <c r="B931" s="49" t="s">
        <v>2323</v>
      </c>
      <c r="C931" s="49" t="s">
        <v>2811</v>
      </c>
      <c r="D931" s="49">
        <v>12054.51</v>
      </c>
      <c r="E931" s="49">
        <v>0</v>
      </c>
      <c r="F931" s="49" t="s">
        <v>2812</v>
      </c>
      <c r="G931" s="49" t="s">
        <v>129</v>
      </c>
      <c r="H931" t="str">
        <f t="shared" si="28"/>
        <v>52040111</v>
      </c>
      <c r="I931" t="str">
        <f>VLOOKUP(H931,'Plan de cuentas'!A:J,4,FALSE)</f>
        <v>Analitica</v>
      </c>
      <c r="J931" s="53">
        <f t="shared" si="29"/>
        <v>0</v>
      </c>
    </row>
    <row r="932" spans="1:10" ht="15" customHeight="1" x14ac:dyDescent="0.2">
      <c r="A932" s="50" t="s">
        <v>2813</v>
      </c>
      <c r="B932" s="50" t="s">
        <v>2814</v>
      </c>
      <c r="C932" s="50" t="s">
        <v>129</v>
      </c>
      <c r="D932" s="50">
        <v>0</v>
      </c>
      <c r="E932" s="50">
        <v>0</v>
      </c>
      <c r="F932" s="50" t="s">
        <v>129</v>
      </c>
      <c r="G932" s="50" t="s">
        <v>129</v>
      </c>
      <c r="H932" t="str">
        <f t="shared" si="28"/>
        <v>52040112</v>
      </c>
      <c r="I932" t="str">
        <f>VLOOKUP(H932,'Plan de cuentas'!A:J,4,FALSE)</f>
        <v>Analitica</v>
      </c>
      <c r="J932" s="53">
        <f t="shared" si="29"/>
        <v>0</v>
      </c>
    </row>
    <row r="933" spans="1:10" ht="15" customHeight="1" x14ac:dyDescent="0.2">
      <c r="A933" s="49" t="s">
        <v>2815</v>
      </c>
      <c r="B933" s="49" t="s">
        <v>2816</v>
      </c>
      <c r="C933" s="49" t="s">
        <v>2817</v>
      </c>
      <c r="D933" s="49">
        <v>3115.89</v>
      </c>
      <c r="E933" s="49">
        <v>0</v>
      </c>
      <c r="F933" s="49" t="s">
        <v>2818</v>
      </c>
      <c r="G933" s="49" t="s">
        <v>129</v>
      </c>
      <c r="H933" t="str">
        <f t="shared" si="28"/>
        <v>52040113</v>
      </c>
      <c r="I933" t="str">
        <f>VLOOKUP(H933,'Plan de cuentas'!A:J,4,FALSE)</f>
        <v>Analitica</v>
      </c>
      <c r="J933" s="53">
        <f t="shared" si="29"/>
        <v>0</v>
      </c>
    </row>
    <row r="934" spans="1:10" ht="15" customHeight="1" x14ac:dyDescent="0.2">
      <c r="A934" s="50" t="s">
        <v>2819</v>
      </c>
      <c r="B934" s="50" t="s">
        <v>2820</v>
      </c>
      <c r="C934" s="50" t="s">
        <v>129</v>
      </c>
      <c r="D934" s="50">
        <v>0</v>
      </c>
      <c r="E934" s="50">
        <v>0</v>
      </c>
      <c r="F934" s="50" t="s">
        <v>129</v>
      </c>
      <c r="G934" s="50" t="s">
        <v>129</v>
      </c>
      <c r="H934" t="str">
        <f t="shared" si="28"/>
        <v>52040114</v>
      </c>
      <c r="I934" t="str">
        <f>VLOOKUP(H934,'Plan de cuentas'!A:J,4,FALSE)</f>
        <v>Analitica</v>
      </c>
      <c r="J934" s="53">
        <f t="shared" si="29"/>
        <v>0</v>
      </c>
    </row>
    <row r="935" spans="1:10" ht="15" customHeight="1" x14ac:dyDescent="0.2">
      <c r="A935" s="49" t="s">
        <v>2821</v>
      </c>
      <c r="B935" s="49" t="s">
        <v>2822</v>
      </c>
      <c r="C935" s="49" t="s">
        <v>2823</v>
      </c>
      <c r="D935" s="49">
        <v>96.1</v>
      </c>
      <c r="E935" s="49">
        <v>0</v>
      </c>
      <c r="F935" s="49" t="s">
        <v>2824</v>
      </c>
      <c r="G935" s="49" t="s">
        <v>129</v>
      </c>
      <c r="H935" t="str">
        <f t="shared" si="28"/>
        <v>52040115</v>
      </c>
      <c r="I935" t="str">
        <f>VLOOKUP(H935,'Plan de cuentas'!A:J,4,FALSE)</f>
        <v>Analitica</v>
      </c>
      <c r="J935" s="53">
        <f t="shared" si="29"/>
        <v>0</v>
      </c>
    </row>
    <row r="936" spans="1:10" ht="15" customHeight="1" x14ac:dyDescent="0.2">
      <c r="A936" s="50" t="s">
        <v>2825</v>
      </c>
      <c r="B936" s="50" t="s">
        <v>2826</v>
      </c>
      <c r="C936" s="50" t="s">
        <v>2827</v>
      </c>
      <c r="D936" s="50">
        <v>618014.71</v>
      </c>
      <c r="E936" s="50">
        <v>0</v>
      </c>
      <c r="F936" s="50" t="s">
        <v>2828</v>
      </c>
      <c r="G936" s="50" t="s">
        <v>129</v>
      </c>
      <c r="H936" t="str">
        <f t="shared" si="28"/>
        <v>5205</v>
      </c>
      <c r="I936" t="str">
        <f>VLOOKUP(H936,'Plan de cuentas'!A:J,4,FALSE)</f>
        <v>Sintetica</v>
      </c>
      <c r="J936" s="53">
        <f t="shared" si="29"/>
        <v>0</v>
      </c>
    </row>
    <row r="937" spans="1:10" ht="15" customHeight="1" x14ac:dyDescent="0.2">
      <c r="A937" s="49" t="s">
        <v>2829</v>
      </c>
      <c r="B937" s="49" t="s">
        <v>2826</v>
      </c>
      <c r="C937" s="49" t="s">
        <v>2827</v>
      </c>
      <c r="D937" s="49">
        <v>618014.71</v>
      </c>
      <c r="E937" s="49">
        <v>0</v>
      </c>
      <c r="F937" s="49" t="s">
        <v>2828</v>
      </c>
      <c r="G937" s="49" t="s">
        <v>129</v>
      </c>
      <c r="H937" t="str">
        <f t="shared" si="28"/>
        <v>520501</v>
      </c>
      <c r="I937" t="str">
        <f>VLOOKUP(H937,'Plan de cuentas'!A:J,4,FALSE)</f>
        <v>Sintetica</v>
      </c>
      <c r="J937" s="53">
        <f t="shared" si="29"/>
        <v>0</v>
      </c>
    </row>
    <row r="938" spans="1:10" ht="15" customHeight="1" x14ac:dyDescent="0.2">
      <c r="A938" s="50" t="s">
        <v>2830</v>
      </c>
      <c r="B938" s="50" t="s">
        <v>2831</v>
      </c>
      <c r="C938" s="50" t="s">
        <v>2832</v>
      </c>
      <c r="D938" s="50">
        <v>96363.65</v>
      </c>
      <c r="E938" s="50">
        <v>0</v>
      </c>
      <c r="F938" s="50" t="s">
        <v>2833</v>
      </c>
      <c r="G938" s="50" t="s">
        <v>129</v>
      </c>
      <c r="H938" t="str">
        <f t="shared" si="28"/>
        <v>52050101</v>
      </c>
      <c r="I938" t="str">
        <f>VLOOKUP(H938,'Plan de cuentas'!A:J,4,FALSE)</f>
        <v>Analitica</v>
      </c>
      <c r="J938" s="53">
        <f t="shared" si="29"/>
        <v>0</v>
      </c>
    </row>
    <row r="939" spans="1:10" ht="15" customHeight="1" x14ac:dyDescent="0.2">
      <c r="A939" s="49" t="s">
        <v>2834</v>
      </c>
      <c r="B939" s="49" t="s">
        <v>2835</v>
      </c>
      <c r="C939" s="49" t="s">
        <v>2836</v>
      </c>
      <c r="D939" s="49">
        <v>8767.39</v>
      </c>
      <c r="E939" s="49">
        <v>0</v>
      </c>
      <c r="F939" s="49" t="s">
        <v>2837</v>
      </c>
      <c r="G939" s="49" t="s">
        <v>129</v>
      </c>
      <c r="H939" t="str">
        <f t="shared" si="28"/>
        <v>52050102</v>
      </c>
      <c r="I939" t="str">
        <f>VLOOKUP(H939,'Plan de cuentas'!A:J,4,FALSE)</f>
        <v>Analitica</v>
      </c>
      <c r="J939" s="53">
        <f t="shared" si="29"/>
        <v>0</v>
      </c>
    </row>
    <row r="940" spans="1:10" ht="15" customHeight="1" x14ac:dyDescent="0.2">
      <c r="A940" s="50" t="s">
        <v>2838</v>
      </c>
      <c r="B940" s="50" t="s">
        <v>2839</v>
      </c>
      <c r="C940" s="50" t="s">
        <v>2840</v>
      </c>
      <c r="D940" s="50">
        <v>498195.31</v>
      </c>
      <c r="E940" s="50">
        <v>0</v>
      </c>
      <c r="F940" s="50" t="s">
        <v>2841</v>
      </c>
      <c r="G940" s="50" t="s">
        <v>129</v>
      </c>
      <c r="H940" t="str">
        <f t="shared" si="28"/>
        <v>52050103</v>
      </c>
      <c r="I940" t="str">
        <f>VLOOKUP(H940,'Plan de cuentas'!A:J,4,FALSE)</f>
        <v>Analitica</v>
      </c>
      <c r="J940" s="53">
        <f t="shared" si="29"/>
        <v>0</v>
      </c>
    </row>
    <row r="941" spans="1:10" ht="15" customHeight="1" x14ac:dyDescent="0.2">
      <c r="A941" s="49" t="s">
        <v>2842</v>
      </c>
      <c r="B941" s="49" t="s">
        <v>2843</v>
      </c>
      <c r="C941" s="49" t="s">
        <v>2844</v>
      </c>
      <c r="D941" s="49">
        <v>14688.36</v>
      </c>
      <c r="E941" s="49">
        <v>0</v>
      </c>
      <c r="F941" s="49" t="s">
        <v>2845</v>
      </c>
      <c r="G941" s="49" t="s">
        <v>129</v>
      </c>
      <c r="H941" t="str">
        <f t="shared" si="28"/>
        <v>52050104</v>
      </c>
      <c r="I941" t="str">
        <f>VLOOKUP(H941,'Plan de cuentas'!A:J,4,FALSE)</f>
        <v>Analitica</v>
      </c>
      <c r="J941" s="53">
        <f t="shared" si="29"/>
        <v>0</v>
      </c>
    </row>
    <row r="942" spans="1:10" ht="15" customHeight="1" x14ac:dyDescent="0.2">
      <c r="A942" s="50" t="s">
        <v>2846</v>
      </c>
      <c r="B942" s="50" t="s">
        <v>2847</v>
      </c>
      <c r="C942" s="50" t="s">
        <v>129</v>
      </c>
      <c r="D942" s="50">
        <v>0</v>
      </c>
      <c r="E942" s="50">
        <v>0</v>
      </c>
      <c r="F942" s="50" t="s">
        <v>129</v>
      </c>
      <c r="G942" s="50" t="s">
        <v>129</v>
      </c>
      <c r="H942" t="str">
        <f t="shared" si="28"/>
        <v>52050105</v>
      </c>
      <c r="I942" t="str">
        <f>VLOOKUP(H942,'Plan de cuentas'!A:J,4,FALSE)</f>
        <v>Analitica</v>
      </c>
      <c r="J942" s="53">
        <f t="shared" si="29"/>
        <v>0</v>
      </c>
    </row>
    <row r="943" spans="1:10" ht="15" customHeight="1" x14ac:dyDescent="0.2">
      <c r="A943" s="49" t="s">
        <v>2848</v>
      </c>
      <c r="B943" s="49" t="s">
        <v>2849</v>
      </c>
      <c r="C943" s="49" t="s">
        <v>2850</v>
      </c>
      <c r="D943" s="49">
        <v>1058555.99</v>
      </c>
      <c r="E943" s="49">
        <v>4329.71</v>
      </c>
      <c r="F943" s="49" t="s">
        <v>2851</v>
      </c>
      <c r="G943" s="49" t="s">
        <v>129</v>
      </c>
      <c r="H943" t="str">
        <f t="shared" si="28"/>
        <v>5206</v>
      </c>
      <c r="I943" t="str">
        <f>VLOOKUP(H943,'Plan de cuentas'!A:J,4,FALSE)</f>
        <v>Sintetica</v>
      </c>
      <c r="J943" s="53">
        <f t="shared" si="29"/>
        <v>0</v>
      </c>
    </row>
    <row r="944" spans="1:10" ht="15" customHeight="1" x14ac:dyDescent="0.2">
      <c r="A944" s="50" t="s">
        <v>2852</v>
      </c>
      <c r="B944" s="50" t="s">
        <v>2849</v>
      </c>
      <c r="C944" s="50" t="s">
        <v>2850</v>
      </c>
      <c r="D944" s="50">
        <v>1058555.99</v>
      </c>
      <c r="E944" s="50">
        <v>4329.71</v>
      </c>
      <c r="F944" s="50" t="s">
        <v>2851</v>
      </c>
      <c r="G944" s="50" t="s">
        <v>129</v>
      </c>
      <c r="H944" t="str">
        <f t="shared" si="28"/>
        <v>520601</v>
      </c>
      <c r="I944" t="str">
        <f>VLOOKUP(H944,'Plan de cuentas'!A:J,4,FALSE)</f>
        <v>Sintetica</v>
      </c>
      <c r="J944" s="53">
        <f t="shared" si="29"/>
        <v>0</v>
      </c>
    </row>
    <row r="945" spans="1:10" ht="15" customHeight="1" x14ac:dyDescent="0.2">
      <c r="A945" s="49" t="s">
        <v>2853</v>
      </c>
      <c r="B945" s="49" t="s">
        <v>2854</v>
      </c>
      <c r="C945" s="49" t="s">
        <v>2855</v>
      </c>
      <c r="D945" s="49">
        <v>83.83</v>
      </c>
      <c r="E945" s="49">
        <v>0</v>
      </c>
      <c r="F945" s="49" t="s">
        <v>2856</v>
      </c>
      <c r="G945" s="49" t="s">
        <v>129</v>
      </c>
      <c r="H945" t="str">
        <f t="shared" si="28"/>
        <v>52060101</v>
      </c>
      <c r="I945" t="str">
        <f>VLOOKUP(H945,'Plan de cuentas'!A:J,4,FALSE)</f>
        <v>Analitica</v>
      </c>
      <c r="J945" s="53">
        <f t="shared" si="29"/>
        <v>0</v>
      </c>
    </row>
    <row r="946" spans="1:10" ht="15" customHeight="1" x14ac:dyDescent="0.2">
      <c r="A946" s="50" t="s">
        <v>2857</v>
      </c>
      <c r="B946" s="50" t="s">
        <v>2858</v>
      </c>
      <c r="C946" s="50" t="s">
        <v>2859</v>
      </c>
      <c r="D946" s="50">
        <v>1058472.1599999999</v>
      </c>
      <c r="E946" s="50">
        <v>4329.71</v>
      </c>
      <c r="F946" s="50" t="s">
        <v>2860</v>
      </c>
      <c r="G946" s="50" t="s">
        <v>129</v>
      </c>
      <c r="H946" t="str">
        <f t="shared" si="28"/>
        <v>52060102</v>
      </c>
      <c r="I946" t="str">
        <f>VLOOKUP(H946,'Plan de cuentas'!A:J,4,FALSE)</f>
        <v>Analitica</v>
      </c>
      <c r="J946" s="53">
        <f t="shared" si="29"/>
        <v>0</v>
      </c>
    </row>
    <row r="947" spans="1:10" ht="15" customHeight="1" x14ac:dyDescent="0.2">
      <c r="A947" s="49" t="s">
        <v>2861</v>
      </c>
      <c r="B947" s="49" t="s">
        <v>2862</v>
      </c>
      <c r="C947" s="49" t="s">
        <v>129</v>
      </c>
      <c r="D947" s="49">
        <v>0</v>
      </c>
      <c r="E947" s="49">
        <v>0</v>
      </c>
      <c r="F947" s="49" t="s">
        <v>129</v>
      </c>
      <c r="G947" s="49" t="s">
        <v>129</v>
      </c>
      <c r="H947" t="str">
        <f t="shared" si="28"/>
        <v>52060103</v>
      </c>
      <c r="I947" t="str">
        <f>VLOOKUP(H947,'Plan de cuentas'!A:J,4,FALSE)</f>
        <v>Analitica</v>
      </c>
      <c r="J947" s="53">
        <f t="shared" si="29"/>
        <v>0</v>
      </c>
    </row>
    <row r="948" spans="1:10" ht="15" customHeight="1" x14ac:dyDescent="0.2">
      <c r="A948" s="50" t="s">
        <v>2863</v>
      </c>
      <c r="B948" s="50" t="s">
        <v>2864</v>
      </c>
      <c r="C948" s="50" t="s">
        <v>2865</v>
      </c>
      <c r="D948" s="50">
        <v>59330.04</v>
      </c>
      <c r="E948" s="50">
        <v>0</v>
      </c>
      <c r="F948" s="50" t="s">
        <v>2866</v>
      </c>
      <c r="G948" s="50" t="s">
        <v>129</v>
      </c>
      <c r="H948" t="str">
        <f t="shared" si="28"/>
        <v>5207</v>
      </c>
      <c r="I948" t="str">
        <f>VLOOKUP(H948,'Plan de cuentas'!A:J,4,FALSE)</f>
        <v>Sintetica</v>
      </c>
      <c r="J948" s="53">
        <f t="shared" si="29"/>
        <v>0</v>
      </c>
    </row>
    <row r="949" spans="1:10" ht="15" customHeight="1" x14ac:dyDescent="0.2">
      <c r="A949" s="49" t="s">
        <v>2867</v>
      </c>
      <c r="B949" s="49" t="s">
        <v>2864</v>
      </c>
      <c r="C949" s="49" t="s">
        <v>2865</v>
      </c>
      <c r="D949" s="49">
        <v>59330.04</v>
      </c>
      <c r="E949" s="49">
        <v>0</v>
      </c>
      <c r="F949" s="49" t="s">
        <v>2866</v>
      </c>
      <c r="G949" s="49" t="s">
        <v>129</v>
      </c>
      <c r="H949" t="str">
        <f t="shared" si="28"/>
        <v>520701</v>
      </c>
      <c r="I949" t="str">
        <f>VLOOKUP(H949,'Plan de cuentas'!A:J,4,FALSE)</f>
        <v>Sintetica</v>
      </c>
      <c r="J949" s="53">
        <f t="shared" si="29"/>
        <v>0</v>
      </c>
    </row>
    <row r="950" spans="1:10" ht="15" customHeight="1" x14ac:dyDescent="0.2">
      <c r="A950" s="50" t="s">
        <v>2868</v>
      </c>
      <c r="B950" s="50" t="s">
        <v>2869</v>
      </c>
      <c r="C950" s="50" t="s">
        <v>2870</v>
      </c>
      <c r="D950" s="50">
        <v>18535.43</v>
      </c>
      <c r="E950" s="50">
        <v>0</v>
      </c>
      <c r="F950" s="50" t="s">
        <v>2871</v>
      </c>
      <c r="G950" s="50" t="s">
        <v>129</v>
      </c>
      <c r="H950" t="str">
        <f t="shared" si="28"/>
        <v>52070101</v>
      </c>
      <c r="I950" t="str">
        <f>VLOOKUP(H950,'Plan de cuentas'!A:J,4,FALSE)</f>
        <v>Analitica</v>
      </c>
      <c r="J950" s="53">
        <f t="shared" si="29"/>
        <v>0</v>
      </c>
    </row>
    <row r="951" spans="1:10" ht="15" customHeight="1" x14ac:dyDescent="0.2">
      <c r="A951" s="49" t="s">
        <v>2872</v>
      </c>
      <c r="B951" s="49" t="s">
        <v>2873</v>
      </c>
      <c r="C951" s="49" t="s">
        <v>129</v>
      </c>
      <c r="D951" s="49">
        <v>0</v>
      </c>
      <c r="E951" s="49">
        <v>0</v>
      </c>
      <c r="F951" s="49" t="s">
        <v>129</v>
      </c>
      <c r="G951" s="49" t="s">
        <v>129</v>
      </c>
      <c r="H951" t="str">
        <f t="shared" si="28"/>
        <v>52070102</v>
      </c>
      <c r="I951" t="str">
        <f>VLOOKUP(H951,'Plan de cuentas'!A:J,4,FALSE)</f>
        <v>Analitica</v>
      </c>
      <c r="J951" s="53">
        <f t="shared" si="29"/>
        <v>0</v>
      </c>
    </row>
    <row r="952" spans="1:10" ht="15" customHeight="1" x14ac:dyDescent="0.2">
      <c r="A952" s="50" t="s">
        <v>2874</v>
      </c>
      <c r="B952" s="50" t="s">
        <v>2875</v>
      </c>
      <c r="C952" s="50" t="s">
        <v>129</v>
      </c>
      <c r="D952" s="50">
        <v>0</v>
      </c>
      <c r="E952" s="50">
        <v>0</v>
      </c>
      <c r="F952" s="50" t="s">
        <v>129</v>
      </c>
      <c r="G952" s="50" t="s">
        <v>129</v>
      </c>
      <c r="H952" t="str">
        <f t="shared" si="28"/>
        <v>52070103</v>
      </c>
      <c r="I952" t="str">
        <f>VLOOKUP(H952,'Plan de cuentas'!A:J,4,FALSE)</f>
        <v>Analitica</v>
      </c>
      <c r="J952" s="53">
        <f t="shared" si="29"/>
        <v>0</v>
      </c>
    </row>
    <row r="953" spans="1:10" ht="15" customHeight="1" x14ac:dyDescent="0.2">
      <c r="A953" s="49" t="s">
        <v>2876</v>
      </c>
      <c r="B953" s="49" t="s">
        <v>2877</v>
      </c>
      <c r="C953" s="49" t="s">
        <v>2878</v>
      </c>
      <c r="D953" s="49">
        <v>410.06</v>
      </c>
      <c r="E953" s="49">
        <v>0</v>
      </c>
      <c r="F953" s="49" t="s">
        <v>2879</v>
      </c>
      <c r="G953" s="49" t="s">
        <v>129</v>
      </c>
      <c r="H953" t="str">
        <f t="shared" si="28"/>
        <v>52070104</v>
      </c>
      <c r="I953" t="str">
        <f>VLOOKUP(H953,'Plan de cuentas'!A:J,4,FALSE)</f>
        <v>Analitica</v>
      </c>
      <c r="J953" s="53">
        <f t="shared" si="29"/>
        <v>0</v>
      </c>
    </row>
    <row r="954" spans="1:10" ht="15" customHeight="1" x14ac:dyDescent="0.2">
      <c r="A954" s="50" t="s">
        <v>2880</v>
      </c>
      <c r="B954" s="50" t="s">
        <v>2881</v>
      </c>
      <c r="C954" s="50" t="s">
        <v>2882</v>
      </c>
      <c r="D954" s="50">
        <v>14505.31</v>
      </c>
      <c r="E954" s="50">
        <v>0</v>
      </c>
      <c r="F954" s="50" t="s">
        <v>2883</v>
      </c>
      <c r="G954" s="50" t="s">
        <v>129</v>
      </c>
      <c r="H954" t="str">
        <f t="shared" si="28"/>
        <v>52070105</v>
      </c>
      <c r="I954" t="str">
        <f>VLOOKUP(H954,'Plan de cuentas'!A:J,4,FALSE)</f>
        <v>Analitica</v>
      </c>
      <c r="J954" s="53">
        <f t="shared" si="29"/>
        <v>0</v>
      </c>
    </row>
    <row r="955" spans="1:10" ht="15" customHeight="1" x14ac:dyDescent="0.2">
      <c r="A955" s="49" t="s">
        <v>2884</v>
      </c>
      <c r="B955" s="49" t="s">
        <v>2885</v>
      </c>
      <c r="C955" s="49" t="s">
        <v>2886</v>
      </c>
      <c r="D955" s="49">
        <v>509.1</v>
      </c>
      <c r="E955" s="49">
        <v>0</v>
      </c>
      <c r="F955" s="49" t="s">
        <v>2887</v>
      </c>
      <c r="G955" s="49" t="s">
        <v>129</v>
      </c>
      <c r="H955" t="str">
        <f t="shared" si="28"/>
        <v>52070106</v>
      </c>
      <c r="I955" t="str">
        <f>VLOOKUP(H955,'Plan de cuentas'!A:J,4,FALSE)</f>
        <v>Analitica</v>
      </c>
      <c r="J955" s="53">
        <f t="shared" si="29"/>
        <v>0</v>
      </c>
    </row>
    <row r="956" spans="1:10" ht="15" customHeight="1" x14ac:dyDescent="0.2">
      <c r="A956" s="50" t="s">
        <v>2888</v>
      </c>
      <c r="B956" s="50" t="s">
        <v>2889</v>
      </c>
      <c r="C956" s="50" t="s">
        <v>2890</v>
      </c>
      <c r="D956" s="50">
        <v>25370.14</v>
      </c>
      <c r="E956" s="50">
        <v>0</v>
      </c>
      <c r="F956" s="50" t="s">
        <v>2891</v>
      </c>
      <c r="G956" s="50" t="s">
        <v>129</v>
      </c>
      <c r="H956" t="str">
        <f t="shared" si="28"/>
        <v>52070107</v>
      </c>
      <c r="I956" t="str">
        <f>VLOOKUP(H956,'Plan de cuentas'!A:J,4,FALSE)</f>
        <v>Analitica</v>
      </c>
      <c r="J956" s="53">
        <f t="shared" si="29"/>
        <v>0</v>
      </c>
    </row>
    <row r="957" spans="1:10" ht="15" customHeight="1" x14ac:dyDescent="0.2">
      <c r="A957" s="49" t="s">
        <v>2892</v>
      </c>
      <c r="B957" s="49" t="s">
        <v>2893</v>
      </c>
      <c r="C957" s="49" t="s">
        <v>129</v>
      </c>
      <c r="D957" s="49">
        <v>0</v>
      </c>
      <c r="E957" s="49">
        <v>0</v>
      </c>
      <c r="F957" s="49" t="s">
        <v>129</v>
      </c>
      <c r="G957" s="49" t="s">
        <v>129</v>
      </c>
      <c r="H957" t="str">
        <f t="shared" si="28"/>
        <v>52070108</v>
      </c>
      <c r="I957" t="str">
        <f>VLOOKUP(H957,'Plan de cuentas'!A:J,4,FALSE)</f>
        <v>Analitica</v>
      </c>
      <c r="J957" s="53">
        <f t="shared" si="29"/>
        <v>0</v>
      </c>
    </row>
    <row r="958" spans="1:10" ht="15" customHeight="1" x14ac:dyDescent="0.2">
      <c r="A958" s="50" t="s">
        <v>2894</v>
      </c>
      <c r="B958" s="50" t="s">
        <v>2895</v>
      </c>
      <c r="C958" s="50" t="s">
        <v>2896</v>
      </c>
      <c r="D958" s="50">
        <v>8013800.8499999996</v>
      </c>
      <c r="E958" s="50">
        <v>7234367.4699999997</v>
      </c>
      <c r="F958" s="50" t="s">
        <v>2897</v>
      </c>
      <c r="G958" s="50" t="s">
        <v>129</v>
      </c>
      <c r="H958" t="str">
        <f t="shared" si="28"/>
        <v>5208</v>
      </c>
      <c r="I958" t="str">
        <f>VLOOKUP(H958,'Plan de cuentas'!A:J,4,FALSE)</f>
        <v>Sintetica</v>
      </c>
      <c r="J958" s="53">
        <f t="shared" si="29"/>
        <v>0</v>
      </c>
    </row>
    <row r="959" spans="1:10" ht="15" customHeight="1" x14ac:dyDescent="0.2">
      <c r="A959" s="49" t="s">
        <v>2898</v>
      </c>
      <c r="B959" s="49" t="s">
        <v>2895</v>
      </c>
      <c r="C959" s="49" t="s">
        <v>2896</v>
      </c>
      <c r="D959" s="49">
        <v>8013800.8499999996</v>
      </c>
      <c r="E959" s="49">
        <v>7234367.4699999997</v>
      </c>
      <c r="F959" s="49" t="s">
        <v>2897</v>
      </c>
      <c r="G959" s="49" t="s">
        <v>129</v>
      </c>
      <c r="H959" t="str">
        <f t="shared" si="28"/>
        <v>520801</v>
      </c>
      <c r="I959" t="str">
        <f>VLOOKUP(H959,'Plan de cuentas'!A:J,4,FALSE)</f>
        <v>Sintetica</v>
      </c>
      <c r="J959" s="53">
        <f t="shared" si="29"/>
        <v>0</v>
      </c>
    </row>
    <row r="960" spans="1:10" ht="15" customHeight="1" x14ac:dyDescent="0.2">
      <c r="A960" s="50" t="s">
        <v>2899</v>
      </c>
      <c r="B960" s="50" t="s">
        <v>2589</v>
      </c>
      <c r="C960" s="50" t="s">
        <v>2900</v>
      </c>
      <c r="D960" s="50">
        <v>31949.279999999999</v>
      </c>
      <c r="E960" s="50">
        <v>0</v>
      </c>
      <c r="F960" s="50" t="s">
        <v>2901</v>
      </c>
      <c r="G960" s="50" t="s">
        <v>129</v>
      </c>
      <c r="H960" t="str">
        <f t="shared" si="28"/>
        <v>52080101</v>
      </c>
      <c r="I960" t="str">
        <f>VLOOKUP(H960,'Plan de cuentas'!A:J,4,FALSE)</f>
        <v>Analitica</v>
      </c>
      <c r="J960" s="53">
        <f t="shared" si="29"/>
        <v>0</v>
      </c>
    </row>
    <row r="961" spans="1:10" ht="15" customHeight="1" x14ac:dyDescent="0.2">
      <c r="A961" s="49" t="s">
        <v>2902</v>
      </c>
      <c r="B961" s="49" t="s">
        <v>2903</v>
      </c>
      <c r="C961" s="49" t="s">
        <v>2904</v>
      </c>
      <c r="D961" s="49">
        <v>450767.09</v>
      </c>
      <c r="E961" s="49">
        <v>450.72</v>
      </c>
      <c r="F961" s="49" t="s">
        <v>2905</v>
      </c>
      <c r="G961" s="49" t="s">
        <v>129</v>
      </c>
      <c r="H961" t="str">
        <f t="shared" si="28"/>
        <v>52080102</v>
      </c>
      <c r="I961" t="str">
        <f>VLOOKUP(H961,'Plan de cuentas'!A:J,4,FALSE)</f>
        <v>Analitica</v>
      </c>
      <c r="J961" s="53">
        <f t="shared" si="29"/>
        <v>0</v>
      </c>
    </row>
    <row r="962" spans="1:10" ht="15" customHeight="1" x14ac:dyDescent="0.2">
      <c r="A962" s="50" t="s">
        <v>2906</v>
      </c>
      <c r="B962" s="50" t="s">
        <v>2495</v>
      </c>
      <c r="C962" s="50" t="s">
        <v>2907</v>
      </c>
      <c r="D962" s="50">
        <v>35140.11</v>
      </c>
      <c r="E962" s="50">
        <v>0</v>
      </c>
      <c r="F962" s="50" t="s">
        <v>2908</v>
      </c>
      <c r="G962" s="50" t="s">
        <v>129</v>
      </c>
      <c r="H962" t="str">
        <f t="shared" si="28"/>
        <v>52080103</v>
      </c>
      <c r="I962" t="str">
        <f>VLOOKUP(H962,'Plan de cuentas'!A:J,4,FALSE)</f>
        <v>Analitica</v>
      </c>
      <c r="J962" s="53">
        <f t="shared" si="29"/>
        <v>0</v>
      </c>
    </row>
    <row r="963" spans="1:10" ht="15" customHeight="1" x14ac:dyDescent="0.2">
      <c r="A963" s="49" t="s">
        <v>2909</v>
      </c>
      <c r="B963" s="49" t="s">
        <v>2910</v>
      </c>
      <c r="C963" s="49" t="s">
        <v>2911</v>
      </c>
      <c r="D963" s="49">
        <v>18961.439999999999</v>
      </c>
      <c r="E963" s="49">
        <v>0</v>
      </c>
      <c r="F963" s="49" t="s">
        <v>2912</v>
      </c>
      <c r="G963" s="49" t="s">
        <v>129</v>
      </c>
      <c r="H963" t="str">
        <f t="shared" si="28"/>
        <v>52080104</v>
      </c>
      <c r="I963" t="str">
        <f>VLOOKUP(H963,'Plan de cuentas'!A:J,4,FALSE)</f>
        <v>Analitica</v>
      </c>
      <c r="J963" s="53">
        <f t="shared" si="29"/>
        <v>0</v>
      </c>
    </row>
    <row r="964" spans="1:10" ht="15" customHeight="1" x14ac:dyDescent="0.2">
      <c r="A964" s="50" t="s">
        <v>2913</v>
      </c>
      <c r="B964" s="50" t="s">
        <v>2541</v>
      </c>
      <c r="C964" s="50" t="s">
        <v>2914</v>
      </c>
      <c r="D964" s="50">
        <v>10350.89</v>
      </c>
      <c r="E964" s="50">
        <v>0</v>
      </c>
      <c r="F964" s="50" t="s">
        <v>2915</v>
      </c>
      <c r="G964" s="50" t="s">
        <v>129</v>
      </c>
      <c r="H964" t="str">
        <f t="shared" ref="H964:H1027" si="30">SUBSTITUTE(A964,".","")</f>
        <v>52080105</v>
      </c>
      <c r="I964" t="str">
        <f>VLOOKUP(H964,'Plan de cuentas'!A:J,4,FALSE)</f>
        <v>Analitica</v>
      </c>
      <c r="J964" s="53">
        <f t="shared" ref="J964:J1027" si="31">IF(RIGHT(G964,1)="D",+VALUE(SUBSTITUTE(G964,"D"," ")),IF(RIGHT(G964,1)="C",-VALUE(SUBSTITUTE(G964,"C"," ")),0))</f>
        <v>0</v>
      </c>
    </row>
    <row r="965" spans="1:10" ht="15" customHeight="1" x14ac:dyDescent="0.2">
      <c r="A965" s="49" t="s">
        <v>2916</v>
      </c>
      <c r="B965" s="49" t="s">
        <v>2917</v>
      </c>
      <c r="C965" s="49" t="s">
        <v>2918</v>
      </c>
      <c r="D965" s="49">
        <v>16168.82</v>
      </c>
      <c r="E965" s="49">
        <v>0</v>
      </c>
      <c r="F965" s="49" t="s">
        <v>2919</v>
      </c>
      <c r="G965" s="49" t="s">
        <v>129</v>
      </c>
      <c r="H965" t="str">
        <f t="shared" si="30"/>
        <v>52080106</v>
      </c>
      <c r="I965" t="str">
        <f>VLOOKUP(H965,'Plan de cuentas'!A:J,4,FALSE)</f>
        <v>Analitica</v>
      </c>
      <c r="J965" s="53">
        <f t="shared" si="31"/>
        <v>0</v>
      </c>
    </row>
    <row r="966" spans="1:10" ht="15" customHeight="1" x14ac:dyDescent="0.2">
      <c r="A966" s="50" t="s">
        <v>2920</v>
      </c>
      <c r="B966" s="50" t="s">
        <v>2921</v>
      </c>
      <c r="C966" s="50" t="s">
        <v>2922</v>
      </c>
      <c r="D966" s="50">
        <v>24815.71</v>
      </c>
      <c r="E966" s="50">
        <v>16596.759999999998</v>
      </c>
      <c r="F966" s="50" t="s">
        <v>2923</v>
      </c>
      <c r="G966" s="50" t="s">
        <v>129</v>
      </c>
      <c r="H966" t="str">
        <f t="shared" si="30"/>
        <v>52080107</v>
      </c>
      <c r="I966" t="str">
        <f>VLOOKUP(H966,'Plan de cuentas'!A:J,4,FALSE)</f>
        <v>Analitica</v>
      </c>
      <c r="J966" s="53">
        <f t="shared" si="31"/>
        <v>0</v>
      </c>
    </row>
    <row r="967" spans="1:10" ht="15" customHeight="1" x14ac:dyDescent="0.2">
      <c r="A967" s="49" t="s">
        <v>2924</v>
      </c>
      <c r="B967" s="49" t="s">
        <v>2925</v>
      </c>
      <c r="C967" s="49" t="s">
        <v>2926</v>
      </c>
      <c r="D967" s="49">
        <v>3496.1</v>
      </c>
      <c r="E967" s="49">
        <v>0</v>
      </c>
      <c r="F967" s="49" t="s">
        <v>2927</v>
      </c>
      <c r="G967" s="49" t="s">
        <v>129</v>
      </c>
      <c r="H967" t="str">
        <f t="shared" si="30"/>
        <v>52080108</v>
      </c>
      <c r="I967" t="str">
        <f>VLOOKUP(H967,'Plan de cuentas'!A:J,4,FALSE)</f>
        <v>Analitica</v>
      </c>
      <c r="J967" s="53">
        <f t="shared" si="31"/>
        <v>0</v>
      </c>
    </row>
    <row r="968" spans="1:10" ht="15" customHeight="1" x14ac:dyDescent="0.2">
      <c r="A968" s="50" t="s">
        <v>2928</v>
      </c>
      <c r="B968" s="50" t="s">
        <v>2929</v>
      </c>
      <c r="C968" s="50" t="s">
        <v>2930</v>
      </c>
      <c r="D968" s="50">
        <v>40248.910000000003</v>
      </c>
      <c r="E968" s="50">
        <v>0</v>
      </c>
      <c r="F968" s="50" t="s">
        <v>2931</v>
      </c>
      <c r="G968" s="50" t="s">
        <v>129</v>
      </c>
      <c r="H968" t="str">
        <f t="shared" si="30"/>
        <v>52080109</v>
      </c>
      <c r="I968" t="str">
        <f>VLOOKUP(H968,'Plan de cuentas'!A:J,4,FALSE)</f>
        <v>Analitica</v>
      </c>
      <c r="J968" s="53">
        <f t="shared" si="31"/>
        <v>0</v>
      </c>
    </row>
    <row r="969" spans="1:10" ht="15" customHeight="1" x14ac:dyDescent="0.2">
      <c r="A969" s="49" t="s">
        <v>2932</v>
      </c>
      <c r="B969" s="49" t="s">
        <v>2933</v>
      </c>
      <c r="C969" s="49" t="s">
        <v>2934</v>
      </c>
      <c r="D969" s="49">
        <v>946.73</v>
      </c>
      <c r="E969" s="49">
        <v>0</v>
      </c>
      <c r="F969" s="49" t="s">
        <v>2935</v>
      </c>
      <c r="G969" s="49" t="s">
        <v>129</v>
      </c>
      <c r="H969" t="str">
        <f t="shared" si="30"/>
        <v>52080110</v>
      </c>
      <c r="I969" t="str">
        <f>VLOOKUP(H969,'Plan de cuentas'!A:J,4,FALSE)</f>
        <v>Analitica</v>
      </c>
      <c r="J969" s="53">
        <f t="shared" si="31"/>
        <v>0</v>
      </c>
    </row>
    <row r="970" spans="1:10" ht="15" customHeight="1" x14ac:dyDescent="0.2">
      <c r="A970" s="50" t="s">
        <v>2936</v>
      </c>
      <c r="B970" s="50" t="s">
        <v>2937</v>
      </c>
      <c r="C970" s="50" t="s">
        <v>2938</v>
      </c>
      <c r="D970" s="50">
        <v>4247.88</v>
      </c>
      <c r="E970" s="50">
        <v>0</v>
      </c>
      <c r="F970" s="50" t="s">
        <v>2939</v>
      </c>
      <c r="G970" s="50" t="s">
        <v>129</v>
      </c>
      <c r="H970" t="str">
        <f t="shared" si="30"/>
        <v>52080111</v>
      </c>
      <c r="I970" t="str">
        <f>VLOOKUP(H970,'Plan de cuentas'!A:J,4,FALSE)</f>
        <v>Analitica</v>
      </c>
      <c r="J970" s="53">
        <f t="shared" si="31"/>
        <v>0</v>
      </c>
    </row>
    <row r="971" spans="1:10" ht="15" customHeight="1" x14ac:dyDescent="0.2">
      <c r="A971" s="49" t="s">
        <v>2940</v>
      </c>
      <c r="B971" s="49" t="s">
        <v>2941</v>
      </c>
      <c r="C971" s="49" t="s">
        <v>2942</v>
      </c>
      <c r="D971" s="49">
        <v>51564.42</v>
      </c>
      <c r="E971" s="49">
        <v>0</v>
      </c>
      <c r="F971" s="49" t="s">
        <v>2943</v>
      </c>
      <c r="G971" s="49" t="s">
        <v>129</v>
      </c>
      <c r="H971" t="str">
        <f t="shared" si="30"/>
        <v>52080112</v>
      </c>
      <c r="I971" t="str">
        <f>VLOOKUP(H971,'Plan de cuentas'!A:J,4,FALSE)</f>
        <v>Analitica</v>
      </c>
      <c r="J971" s="53">
        <f t="shared" si="31"/>
        <v>0</v>
      </c>
    </row>
    <row r="972" spans="1:10" ht="15" customHeight="1" x14ac:dyDescent="0.2">
      <c r="A972" s="50" t="s">
        <v>2944</v>
      </c>
      <c r="B972" s="50" t="s">
        <v>2945</v>
      </c>
      <c r="C972" s="50" t="s">
        <v>2946</v>
      </c>
      <c r="D972" s="50">
        <v>2251.9</v>
      </c>
      <c r="E972" s="50">
        <v>0</v>
      </c>
      <c r="F972" s="50" t="s">
        <v>2947</v>
      </c>
      <c r="G972" s="50" t="s">
        <v>129</v>
      </c>
      <c r="H972" t="str">
        <f t="shared" si="30"/>
        <v>52080113</v>
      </c>
      <c r="I972" t="str">
        <f>VLOOKUP(H972,'Plan de cuentas'!A:J,4,FALSE)</f>
        <v>Analitica</v>
      </c>
      <c r="J972" s="53">
        <f t="shared" si="31"/>
        <v>0</v>
      </c>
    </row>
    <row r="973" spans="1:10" ht="15" customHeight="1" x14ac:dyDescent="0.2">
      <c r="A973" s="49" t="s">
        <v>2948</v>
      </c>
      <c r="B973" s="49" t="s">
        <v>2949</v>
      </c>
      <c r="C973" s="49" t="s">
        <v>2950</v>
      </c>
      <c r="D973" s="49">
        <v>11123.62</v>
      </c>
      <c r="E973" s="49">
        <v>0</v>
      </c>
      <c r="F973" s="49" t="s">
        <v>2951</v>
      </c>
      <c r="G973" s="49" t="s">
        <v>129</v>
      </c>
      <c r="H973" t="str">
        <f t="shared" si="30"/>
        <v>52080114</v>
      </c>
      <c r="I973" t="str">
        <f>VLOOKUP(H973,'Plan de cuentas'!A:J,4,FALSE)</f>
        <v>Analitica</v>
      </c>
      <c r="J973" s="53">
        <f t="shared" si="31"/>
        <v>0</v>
      </c>
    </row>
    <row r="974" spans="1:10" ht="15" customHeight="1" x14ac:dyDescent="0.2">
      <c r="A974" s="50" t="s">
        <v>2952</v>
      </c>
      <c r="B974" s="50" t="s">
        <v>2534</v>
      </c>
      <c r="C974" s="50" t="s">
        <v>2953</v>
      </c>
      <c r="D974" s="50">
        <v>10714.82</v>
      </c>
      <c r="E974" s="50">
        <v>0</v>
      </c>
      <c r="F974" s="50" t="s">
        <v>2954</v>
      </c>
      <c r="G974" s="50" t="s">
        <v>129</v>
      </c>
      <c r="H974" t="str">
        <f t="shared" si="30"/>
        <v>52080115</v>
      </c>
      <c r="I974" t="str">
        <f>VLOOKUP(H974,'Plan de cuentas'!A:J,4,FALSE)</f>
        <v>Analitica</v>
      </c>
      <c r="J974" s="53">
        <f t="shared" si="31"/>
        <v>0</v>
      </c>
    </row>
    <row r="975" spans="1:10" ht="15" customHeight="1" x14ac:dyDescent="0.2">
      <c r="A975" s="49" t="s">
        <v>2955</v>
      </c>
      <c r="B975" s="49" t="s">
        <v>2956</v>
      </c>
      <c r="C975" s="49" t="s">
        <v>2957</v>
      </c>
      <c r="D975" s="49">
        <v>169735.84</v>
      </c>
      <c r="E975" s="49">
        <v>20103.71</v>
      </c>
      <c r="F975" s="49" t="s">
        <v>2958</v>
      </c>
      <c r="G975" s="49" t="s">
        <v>129</v>
      </c>
      <c r="H975" t="str">
        <f t="shared" si="30"/>
        <v>52080116</v>
      </c>
      <c r="I975" t="str">
        <f>VLOOKUP(H975,'Plan de cuentas'!A:J,4,FALSE)</f>
        <v>Analitica</v>
      </c>
      <c r="J975" s="53">
        <f t="shared" si="31"/>
        <v>0</v>
      </c>
    </row>
    <row r="976" spans="1:10" ht="15" customHeight="1" x14ac:dyDescent="0.2">
      <c r="A976" s="50" t="s">
        <v>2959</v>
      </c>
      <c r="B976" s="50" t="s">
        <v>2960</v>
      </c>
      <c r="C976" s="50" t="s">
        <v>2961</v>
      </c>
      <c r="D976" s="50">
        <v>372.75</v>
      </c>
      <c r="E976" s="50">
        <v>0</v>
      </c>
      <c r="F976" s="50" t="s">
        <v>2962</v>
      </c>
      <c r="G976" s="50" t="s">
        <v>129</v>
      </c>
      <c r="H976" t="str">
        <f t="shared" si="30"/>
        <v>52080117</v>
      </c>
      <c r="I976" t="str">
        <f>VLOOKUP(H976,'Plan de cuentas'!A:J,4,FALSE)</f>
        <v>Analitica</v>
      </c>
      <c r="J976" s="53">
        <f t="shared" si="31"/>
        <v>0</v>
      </c>
    </row>
    <row r="977" spans="1:10" ht="15" customHeight="1" x14ac:dyDescent="0.2">
      <c r="A977" s="49" t="s">
        <v>2963</v>
      </c>
      <c r="B977" s="49" t="s">
        <v>2895</v>
      </c>
      <c r="C977" s="49" t="s">
        <v>2964</v>
      </c>
      <c r="D977" s="49">
        <v>115570.3</v>
      </c>
      <c r="E977" s="49">
        <v>0</v>
      </c>
      <c r="F977" s="49" t="s">
        <v>2965</v>
      </c>
      <c r="G977" s="49" t="s">
        <v>129</v>
      </c>
      <c r="H977" t="str">
        <f t="shared" si="30"/>
        <v>52080118</v>
      </c>
      <c r="I977" t="str">
        <f>VLOOKUP(H977,'Plan de cuentas'!A:J,4,FALSE)</f>
        <v>Analitica</v>
      </c>
      <c r="J977" s="53">
        <f t="shared" si="31"/>
        <v>0</v>
      </c>
    </row>
    <row r="978" spans="1:10" ht="15" customHeight="1" x14ac:dyDescent="0.2">
      <c r="A978" s="50" t="s">
        <v>2966</v>
      </c>
      <c r="B978" s="50" t="s">
        <v>2581</v>
      </c>
      <c r="C978" s="50" t="s">
        <v>2967</v>
      </c>
      <c r="D978" s="50">
        <v>3186.25</v>
      </c>
      <c r="E978" s="50">
        <v>0</v>
      </c>
      <c r="F978" s="50" t="s">
        <v>2968</v>
      </c>
      <c r="G978" s="50" t="s">
        <v>129</v>
      </c>
      <c r="H978" t="str">
        <f t="shared" si="30"/>
        <v>52080119</v>
      </c>
      <c r="I978" t="str">
        <f>VLOOKUP(H978,'Plan de cuentas'!A:J,4,FALSE)</f>
        <v>Analitica</v>
      </c>
      <c r="J978" s="53">
        <f t="shared" si="31"/>
        <v>0</v>
      </c>
    </row>
    <row r="979" spans="1:10" ht="15" customHeight="1" x14ac:dyDescent="0.2">
      <c r="A979" s="49" t="s">
        <v>2969</v>
      </c>
      <c r="B979" s="49" t="s">
        <v>2970</v>
      </c>
      <c r="C979" s="49" t="s">
        <v>2971</v>
      </c>
      <c r="D979" s="49">
        <v>7012187.9900000002</v>
      </c>
      <c r="E979" s="49">
        <v>7197216.2800000003</v>
      </c>
      <c r="F979" s="49" t="s">
        <v>2972</v>
      </c>
      <c r="G979" s="49" t="s">
        <v>129</v>
      </c>
      <c r="H979" t="str">
        <f t="shared" si="30"/>
        <v>52080120</v>
      </c>
      <c r="I979" t="str">
        <f>VLOOKUP(H979,'Plan de cuentas'!A:J,4,FALSE)</f>
        <v>Analitica</v>
      </c>
      <c r="J979" s="53">
        <f t="shared" si="31"/>
        <v>0</v>
      </c>
    </row>
    <row r="980" spans="1:10" ht="15" customHeight="1" x14ac:dyDescent="0.2">
      <c r="A980" s="50" t="s">
        <v>2973</v>
      </c>
      <c r="B980" s="50" t="s">
        <v>2974</v>
      </c>
      <c r="C980" s="50" t="s">
        <v>2975</v>
      </c>
      <c r="D980" s="50">
        <v>3132587.48</v>
      </c>
      <c r="E980" s="50">
        <v>113426.7</v>
      </c>
      <c r="F980" s="50" t="s">
        <v>2976</v>
      </c>
      <c r="G980" s="50" t="s">
        <v>129</v>
      </c>
      <c r="H980" t="str">
        <f t="shared" si="30"/>
        <v>53</v>
      </c>
      <c r="I980" t="str">
        <f>VLOOKUP(H980,'Plan de cuentas'!A:J,4,FALSE)</f>
        <v>Sintetica</v>
      </c>
      <c r="J980" s="53">
        <f t="shared" si="31"/>
        <v>0</v>
      </c>
    </row>
    <row r="981" spans="1:10" ht="15" customHeight="1" x14ac:dyDescent="0.2">
      <c r="A981" s="49" t="s">
        <v>2977</v>
      </c>
      <c r="B981" s="49" t="s">
        <v>2974</v>
      </c>
      <c r="C981" s="49" t="s">
        <v>2975</v>
      </c>
      <c r="D981" s="49">
        <v>3132587.48</v>
      </c>
      <c r="E981" s="49">
        <v>113426.7</v>
      </c>
      <c r="F981" s="49" t="s">
        <v>2976</v>
      </c>
      <c r="G981" s="49" t="s">
        <v>129</v>
      </c>
      <c r="H981" t="str">
        <f t="shared" si="30"/>
        <v>5301</v>
      </c>
      <c r="I981" t="str">
        <f>VLOOKUP(H981,'Plan de cuentas'!A:J,4,FALSE)</f>
        <v>Sintetica</v>
      </c>
      <c r="J981" s="53">
        <f t="shared" si="31"/>
        <v>0</v>
      </c>
    </row>
    <row r="982" spans="1:10" ht="15" customHeight="1" x14ac:dyDescent="0.2">
      <c r="A982" s="50" t="s">
        <v>2978</v>
      </c>
      <c r="B982" s="50" t="s">
        <v>2974</v>
      </c>
      <c r="C982" s="50" t="s">
        <v>2979</v>
      </c>
      <c r="D982" s="50">
        <v>2976619.48</v>
      </c>
      <c r="E982" s="50">
        <v>112626.57</v>
      </c>
      <c r="F982" s="50" t="s">
        <v>2980</v>
      </c>
      <c r="G982" s="50" t="s">
        <v>129</v>
      </c>
      <c r="H982" t="str">
        <f t="shared" si="30"/>
        <v>530101</v>
      </c>
      <c r="I982" t="str">
        <f>VLOOKUP(H982,'Plan de cuentas'!A:J,4,FALSE)</f>
        <v>Sintetica</v>
      </c>
      <c r="J982" s="53">
        <f t="shared" si="31"/>
        <v>0</v>
      </c>
    </row>
    <row r="983" spans="1:10" ht="15" customHeight="1" x14ac:dyDescent="0.2">
      <c r="A983" s="49" t="s">
        <v>2981</v>
      </c>
      <c r="B983" s="49" t="s">
        <v>2982</v>
      </c>
      <c r="C983" s="49" t="s">
        <v>2983</v>
      </c>
      <c r="D983" s="49">
        <v>81573.679999999993</v>
      </c>
      <c r="E983" s="49">
        <v>0</v>
      </c>
      <c r="F983" s="49" t="s">
        <v>2984</v>
      </c>
      <c r="G983" s="49" t="s">
        <v>129</v>
      </c>
      <c r="H983" t="str">
        <f t="shared" si="30"/>
        <v>53010101</v>
      </c>
      <c r="I983" t="str">
        <f>VLOOKUP(H983,'Plan de cuentas'!A:J,4,FALSE)</f>
        <v>Analitica</v>
      </c>
      <c r="J983" s="53">
        <f t="shared" si="31"/>
        <v>0</v>
      </c>
    </row>
    <row r="984" spans="1:10" ht="15" customHeight="1" x14ac:dyDescent="0.2">
      <c r="A984" s="50" t="s">
        <v>2985</v>
      </c>
      <c r="B984" s="50" t="s">
        <v>2526</v>
      </c>
      <c r="C984" s="50" t="s">
        <v>2986</v>
      </c>
      <c r="D984" s="50">
        <v>25705.57</v>
      </c>
      <c r="E984" s="50">
        <v>0</v>
      </c>
      <c r="F984" s="50" t="s">
        <v>2987</v>
      </c>
      <c r="G984" s="50" t="s">
        <v>129</v>
      </c>
      <c r="H984" t="str">
        <f t="shared" si="30"/>
        <v>53010102</v>
      </c>
      <c r="I984" t="str">
        <f>VLOOKUP(H984,'Plan de cuentas'!A:J,4,FALSE)</f>
        <v>Analitica</v>
      </c>
      <c r="J984" s="53">
        <f t="shared" si="31"/>
        <v>0</v>
      </c>
    </row>
    <row r="985" spans="1:10" ht="15" customHeight="1" x14ac:dyDescent="0.2">
      <c r="A985" s="49" t="s">
        <v>2988</v>
      </c>
      <c r="B985" s="49" t="s">
        <v>2989</v>
      </c>
      <c r="C985" s="49" t="s">
        <v>2990</v>
      </c>
      <c r="D985" s="49">
        <v>68997.73</v>
      </c>
      <c r="E985" s="49">
        <v>343.93</v>
      </c>
      <c r="F985" s="49" t="s">
        <v>2991</v>
      </c>
      <c r="G985" s="49" t="s">
        <v>129</v>
      </c>
      <c r="H985" t="str">
        <f t="shared" si="30"/>
        <v>53010103</v>
      </c>
      <c r="I985" t="str">
        <f>VLOOKUP(H985,'Plan de cuentas'!A:J,4,FALSE)</f>
        <v>Analitica</v>
      </c>
      <c r="J985" s="53">
        <f t="shared" si="31"/>
        <v>0</v>
      </c>
    </row>
    <row r="986" spans="1:10" ht="15" customHeight="1" x14ac:dyDescent="0.2">
      <c r="A986" s="50" t="s">
        <v>2992</v>
      </c>
      <c r="B986" s="50" t="s">
        <v>2993</v>
      </c>
      <c r="C986" s="50" t="s">
        <v>2994</v>
      </c>
      <c r="D986" s="50">
        <v>319349.24</v>
      </c>
      <c r="E986" s="50">
        <v>0</v>
      </c>
      <c r="F986" s="50" t="s">
        <v>2995</v>
      </c>
      <c r="G986" s="50" t="s">
        <v>129</v>
      </c>
      <c r="H986" t="str">
        <f t="shared" si="30"/>
        <v>53010104</v>
      </c>
      <c r="I986" t="str">
        <f>VLOOKUP(H986,'Plan de cuentas'!A:J,4,FALSE)</f>
        <v>Analitica</v>
      </c>
      <c r="J986" s="53">
        <f t="shared" si="31"/>
        <v>0</v>
      </c>
    </row>
    <row r="987" spans="1:10" ht="15" customHeight="1" x14ac:dyDescent="0.2">
      <c r="A987" s="49" t="s">
        <v>2996</v>
      </c>
      <c r="B987" s="49" t="s">
        <v>2997</v>
      </c>
      <c r="C987" s="49" t="s">
        <v>2998</v>
      </c>
      <c r="D987" s="49">
        <v>1363978.37</v>
      </c>
      <c r="E987" s="49">
        <v>78143.740000000005</v>
      </c>
      <c r="F987" s="49" t="s">
        <v>2999</v>
      </c>
      <c r="G987" s="49" t="s">
        <v>129</v>
      </c>
      <c r="H987" t="str">
        <f t="shared" si="30"/>
        <v>53010105</v>
      </c>
      <c r="I987" t="str">
        <f>VLOOKUP(H987,'Plan de cuentas'!A:J,4,FALSE)</f>
        <v>Analitica</v>
      </c>
      <c r="J987" s="53">
        <f t="shared" si="31"/>
        <v>0</v>
      </c>
    </row>
    <row r="988" spans="1:10" ht="15" customHeight="1" x14ac:dyDescent="0.2">
      <c r="A988" s="50" t="s">
        <v>3000</v>
      </c>
      <c r="B988" s="50" t="s">
        <v>3001</v>
      </c>
      <c r="C988" s="50" t="s">
        <v>129</v>
      </c>
      <c r="D988" s="50">
        <v>0</v>
      </c>
      <c r="E988" s="50">
        <v>0</v>
      </c>
      <c r="F988" s="50" t="s">
        <v>129</v>
      </c>
      <c r="G988" s="50" t="s">
        <v>129</v>
      </c>
      <c r="H988" t="str">
        <f t="shared" si="30"/>
        <v>53010106</v>
      </c>
      <c r="I988" t="str">
        <f>VLOOKUP(H988,'Plan de cuentas'!A:J,4,FALSE)</f>
        <v>Analitica</v>
      </c>
      <c r="J988" s="53">
        <f t="shared" si="31"/>
        <v>0</v>
      </c>
    </row>
    <row r="989" spans="1:10" ht="15" customHeight="1" x14ac:dyDescent="0.2">
      <c r="A989" s="49" t="s">
        <v>3002</v>
      </c>
      <c r="B989" s="49" t="s">
        <v>3003</v>
      </c>
      <c r="C989" s="49" t="s">
        <v>129</v>
      </c>
      <c r="D989" s="49">
        <v>0</v>
      </c>
      <c r="E989" s="49">
        <v>0</v>
      </c>
      <c r="F989" s="49" t="s">
        <v>129</v>
      </c>
      <c r="G989" s="49" t="s">
        <v>129</v>
      </c>
      <c r="H989" t="str">
        <f t="shared" si="30"/>
        <v>53010107</v>
      </c>
      <c r="I989" t="str">
        <f>VLOOKUP(H989,'Plan de cuentas'!A:J,4,FALSE)</f>
        <v>Analitica</v>
      </c>
      <c r="J989" s="53">
        <f t="shared" si="31"/>
        <v>0</v>
      </c>
    </row>
    <row r="990" spans="1:10" ht="15" customHeight="1" x14ac:dyDescent="0.2">
      <c r="A990" s="50" t="s">
        <v>3004</v>
      </c>
      <c r="B990" s="50" t="s">
        <v>3005</v>
      </c>
      <c r="C990" s="50" t="s">
        <v>3006</v>
      </c>
      <c r="D990" s="50">
        <v>12755.88</v>
      </c>
      <c r="E990" s="50">
        <v>0</v>
      </c>
      <c r="F990" s="50" t="s">
        <v>3007</v>
      </c>
      <c r="G990" s="50" t="s">
        <v>129</v>
      </c>
      <c r="H990" t="str">
        <f t="shared" si="30"/>
        <v>53010108</v>
      </c>
      <c r="I990" t="str">
        <f>VLOOKUP(H990,'Plan de cuentas'!A:J,4,FALSE)</f>
        <v>Analitica</v>
      </c>
      <c r="J990" s="53">
        <f t="shared" si="31"/>
        <v>0</v>
      </c>
    </row>
    <row r="991" spans="1:10" ht="15" customHeight="1" x14ac:dyDescent="0.2">
      <c r="A991" s="49" t="s">
        <v>3008</v>
      </c>
      <c r="B991" s="49" t="s">
        <v>3009</v>
      </c>
      <c r="C991" s="49" t="s">
        <v>3010</v>
      </c>
      <c r="D991" s="49">
        <v>17857.080000000002</v>
      </c>
      <c r="E991" s="49">
        <v>0</v>
      </c>
      <c r="F991" s="49" t="s">
        <v>3011</v>
      </c>
      <c r="G991" s="49" t="s">
        <v>129</v>
      </c>
      <c r="H991" t="str">
        <f t="shared" si="30"/>
        <v>53010109</v>
      </c>
      <c r="I991" t="str">
        <f>VLOOKUP(H991,'Plan de cuentas'!A:J,4,FALSE)</f>
        <v>Analitica</v>
      </c>
      <c r="J991" s="53">
        <f t="shared" si="31"/>
        <v>0</v>
      </c>
    </row>
    <row r="992" spans="1:10" ht="15" customHeight="1" x14ac:dyDescent="0.2">
      <c r="A992" s="50" t="s">
        <v>3012</v>
      </c>
      <c r="B992" s="50" t="s">
        <v>3013</v>
      </c>
      <c r="C992" s="50" t="s">
        <v>3014</v>
      </c>
      <c r="D992" s="50">
        <v>777.89</v>
      </c>
      <c r="E992" s="50">
        <v>0</v>
      </c>
      <c r="F992" s="50" t="s">
        <v>3015</v>
      </c>
      <c r="G992" s="50" t="s">
        <v>129</v>
      </c>
      <c r="H992" t="str">
        <f t="shared" si="30"/>
        <v>53010110</v>
      </c>
      <c r="I992" t="str">
        <f>VLOOKUP(H992,'Plan de cuentas'!A:J,4,FALSE)</f>
        <v>Analitica</v>
      </c>
      <c r="J992" s="53">
        <f t="shared" si="31"/>
        <v>0</v>
      </c>
    </row>
    <row r="993" spans="1:10" ht="15" customHeight="1" x14ac:dyDescent="0.2">
      <c r="A993" s="49" t="s">
        <v>3016</v>
      </c>
      <c r="B993" s="49" t="s">
        <v>3017</v>
      </c>
      <c r="C993" s="49" t="s">
        <v>3018</v>
      </c>
      <c r="D993" s="49">
        <v>51067.47</v>
      </c>
      <c r="E993" s="49">
        <v>5539.81</v>
      </c>
      <c r="F993" s="49" t="s">
        <v>3019</v>
      </c>
      <c r="G993" s="49" t="s">
        <v>129</v>
      </c>
      <c r="H993" t="str">
        <f t="shared" si="30"/>
        <v>53010111</v>
      </c>
      <c r="I993" t="str">
        <f>VLOOKUP(H993,'Plan de cuentas'!A:J,4,FALSE)</f>
        <v>Analitica</v>
      </c>
      <c r="J993" s="53">
        <f t="shared" si="31"/>
        <v>0</v>
      </c>
    </row>
    <row r="994" spans="1:10" ht="15" customHeight="1" x14ac:dyDescent="0.2">
      <c r="A994" s="50" t="s">
        <v>3020</v>
      </c>
      <c r="B994" s="50" t="s">
        <v>3021</v>
      </c>
      <c r="C994" s="50" t="s">
        <v>3022</v>
      </c>
      <c r="D994" s="50">
        <v>481638.34</v>
      </c>
      <c r="E994" s="50">
        <v>0</v>
      </c>
      <c r="F994" s="50" t="s">
        <v>3023</v>
      </c>
      <c r="G994" s="50" t="s">
        <v>129</v>
      </c>
      <c r="H994" t="str">
        <f t="shared" si="30"/>
        <v>53010112</v>
      </c>
      <c r="I994" t="str">
        <f>VLOOKUP(H994,'Plan de cuentas'!A:J,4,FALSE)</f>
        <v>Analitica</v>
      </c>
      <c r="J994" s="53">
        <f t="shared" si="31"/>
        <v>0</v>
      </c>
    </row>
    <row r="995" spans="1:10" ht="15" customHeight="1" x14ac:dyDescent="0.2">
      <c r="A995" s="49" t="s">
        <v>3024</v>
      </c>
      <c r="B995" s="49" t="s">
        <v>3025</v>
      </c>
      <c r="C995" s="49" t="s">
        <v>3026</v>
      </c>
      <c r="D995" s="49">
        <v>43801.19</v>
      </c>
      <c r="E995" s="49">
        <v>0</v>
      </c>
      <c r="F995" s="49" t="s">
        <v>3027</v>
      </c>
      <c r="G995" s="49" t="s">
        <v>129</v>
      </c>
      <c r="H995" t="str">
        <f t="shared" si="30"/>
        <v>53010113</v>
      </c>
      <c r="I995" t="str">
        <f>VLOOKUP(H995,'Plan de cuentas'!A:J,4,FALSE)</f>
        <v>Analitica</v>
      </c>
      <c r="J995" s="53">
        <f t="shared" si="31"/>
        <v>0</v>
      </c>
    </row>
    <row r="996" spans="1:10" ht="15" customHeight="1" x14ac:dyDescent="0.2">
      <c r="A996" s="50" t="s">
        <v>3028</v>
      </c>
      <c r="B996" s="50" t="s">
        <v>3029</v>
      </c>
      <c r="C996" s="50" t="s">
        <v>3030</v>
      </c>
      <c r="D996" s="50">
        <v>260042.06</v>
      </c>
      <c r="E996" s="50">
        <v>0</v>
      </c>
      <c r="F996" s="50" t="s">
        <v>3031</v>
      </c>
      <c r="G996" s="50" t="s">
        <v>129</v>
      </c>
      <c r="H996" t="str">
        <f t="shared" si="30"/>
        <v>53010114</v>
      </c>
      <c r="I996" t="str">
        <f>VLOOKUP(H996,'Plan de cuentas'!A:J,4,FALSE)</f>
        <v>Analitica</v>
      </c>
      <c r="J996" s="53">
        <f t="shared" si="31"/>
        <v>0</v>
      </c>
    </row>
    <row r="997" spans="1:10" ht="15" customHeight="1" x14ac:dyDescent="0.2">
      <c r="A997" s="49" t="s">
        <v>3032</v>
      </c>
      <c r="B997" s="49" t="s">
        <v>3033</v>
      </c>
      <c r="C997" s="49" t="s">
        <v>3034</v>
      </c>
      <c r="D997" s="49">
        <v>109042.69</v>
      </c>
      <c r="E997" s="49">
        <v>28599.09</v>
      </c>
      <c r="F997" s="49" t="s">
        <v>3035</v>
      </c>
      <c r="G997" s="49" t="s">
        <v>129</v>
      </c>
      <c r="H997" t="str">
        <f t="shared" si="30"/>
        <v>53010115</v>
      </c>
      <c r="I997" t="str">
        <f>VLOOKUP(H997,'Plan de cuentas'!A:J,4,FALSE)</f>
        <v>Analitica</v>
      </c>
      <c r="J997" s="53">
        <f t="shared" si="31"/>
        <v>0</v>
      </c>
    </row>
    <row r="998" spans="1:10" ht="15" customHeight="1" x14ac:dyDescent="0.2">
      <c r="A998" s="50" t="s">
        <v>3036</v>
      </c>
      <c r="B998" s="50" t="s">
        <v>3037</v>
      </c>
      <c r="C998" s="50" t="s">
        <v>3038</v>
      </c>
      <c r="D998" s="50">
        <v>2124.81</v>
      </c>
      <c r="E998" s="50">
        <v>0</v>
      </c>
      <c r="F998" s="50" t="s">
        <v>3039</v>
      </c>
      <c r="G998" s="50" t="s">
        <v>129</v>
      </c>
      <c r="H998" t="str">
        <f t="shared" si="30"/>
        <v>53010116</v>
      </c>
      <c r="I998" t="str">
        <f>VLOOKUP(H998,'Plan de cuentas'!A:J,4,FALSE)</f>
        <v>Analitica</v>
      </c>
      <c r="J998" s="53">
        <f t="shared" si="31"/>
        <v>0</v>
      </c>
    </row>
    <row r="999" spans="1:10" ht="15" customHeight="1" x14ac:dyDescent="0.2">
      <c r="A999" s="49" t="s">
        <v>3040</v>
      </c>
      <c r="B999" s="49" t="s">
        <v>3041</v>
      </c>
      <c r="C999" s="49" t="s">
        <v>3042</v>
      </c>
      <c r="D999" s="49">
        <v>137907.48000000001</v>
      </c>
      <c r="E999" s="49">
        <v>0</v>
      </c>
      <c r="F999" s="49" t="s">
        <v>3043</v>
      </c>
      <c r="G999" s="49" t="s">
        <v>129</v>
      </c>
      <c r="H999" t="str">
        <f t="shared" si="30"/>
        <v>53010117</v>
      </c>
      <c r="I999" t="str">
        <f>VLOOKUP(H999,'Plan de cuentas'!A:J,4,FALSE)</f>
        <v>Analitica</v>
      </c>
      <c r="J999" s="53">
        <f t="shared" si="31"/>
        <v>0</v>
      </c>
    </row>
    <row r="1000" spans="1:10" ht="15" customHeight="1" x14ac:dyDescent="0.2">
      <c r="A1000" s="50" t="s">
        <v>3044</v>
      </c>
      <c r="B1000" s="50" t="s">
        <v>3045</v>
      </c>
      <c r="C1000" s="50" t="s">
        <v>3046</v>
      </c>
      <c r="D1000" s="50">
        <v>155968</v>
      </c>
      <c r="E1000" s="50">
        <v>800.13</v>
      </c>
      <c r="F1000" s="50" t="s">
        <v>3047</v>
      </c>
      <c r="G1000" s="50" t="s">
        <v>129</v>
      </c>
      <c r="H1000" t="str">
        <f t="shared" si="30"/>
        <v>530102</v>
      </c>
      <c r="I1000" t="str">
        <f>VLOOKUP(H1000,'Plan de cuentas'!A:J,4,FALSE)</f>
        <v>Sintetica</v>
      </c>
      <c r="J1000" s="53">
        <f t="shared" si="31"/>
        <v>0</v>
      </c>
    </row>
    <row r="1001" spans="1:10" ht="15" customHeight="1" x14ac:dyDescent="0.2">
      <c r="A1001" s="49" t="s">
        <v>3048</v>
      </c>
      <c r="B1001" s="49" t="s">
        <v>3049</v>
      </c>
      <c r="C1001" s="49" t="s">
        <v>3050</v>
      </c>
      <c r="D1001" s="49">
        <v>849.98</v>
      </c>
      <c r="E1001" s="49">
        <v>0</v>
      </c>
      <c r="F1001" s="49" t="s">
        <v>3051</v>
      </c>
      <c r="G1001" s="49" t="s">
        <v>129</v>
      </c>
      <c r="H1001" t="str">
        <f t="shared" si="30"/>
        <v>53010201</v>
      </c>
      <c r="I1001" t="str">
        <f>VLOOKUP(H1001,'Plan de cuentas'!A:J,4,FALSE)</f>
        <v>Analitica</v>
      </c>
      <c r="J1001" s="53">
        <f t="shared" si="31"/>
        <v>0</v>
      </c>
    </row>
    <row r="1002" spans="1:10" ht="15" customHeight="1" x14ac:dyDescent="0.2">
      <c r="A1002" s="50" t="s">
        <v>3052</v>
      </c>
      <c r="B1002" s="50" t="s">
        <v>3053</v>
      </c>
      <c r="C1002" s="50" t="s">
        <v>3054</v>
      </c>
      <c r="D1002" s="50">
        <v>14186.35</v>
      </c>
      <c r="E1002" s="50">
        <v>0</v>
      </c>
      <c r="F1002" s="50" t="s">
        <v>3055</v>
      </c>
      <c r="G1002" s="50" t="s">
        <v>129</v>
      </c>
      <c r="H1002" t="str">
        <f t="shared" si="30"/>
        <v>53010202</v>
      </c>
      <c r="I1002" t="str">
        <f>VLOOKUP(H1002,'Plan de cuentas'!A:J,4,FALSE)</f>
        <v>Analitica</v>
      </c>
      <c r="J1002" s="53">
        <f t="shared" si="31"/>
        <v>0</v>
      </c>
    </row>
    <row r="1003" spans="1:10" ht="15" customHeight="1" x14ac:dyDescent="0.2">
      <c r="A1003" s="49" t="s">
        <v>3056</v>
      </c>
      <c r="B1003" s="49" t="s">
        <v>3057</v>
      </c>
      <c r="C1003" s="49" t="s">
        <v>3058</v>
      </c>
      <c r="D1003" s="49">
        <v>140931.67000000001</v>
      </c>
      <c r="E1003" s="49">
        <v>800.13</v>
      </c>
      <c r="F1003" s="49" t="s">
        <v>3059</v>
      </c>
      <c r="G1003" s="49" t="s">
        <v>129</v>
      </c>
      <c r="H1003" t="str">
        <f t="shared" si="30"/>
        <v>53010203</v>
      </c>
      <c r="I1003" t="str">
        <f>VLOOKUP(H1003,'Plan de cuentas'!A:J,4,FALSE)</f>
        <v>Analitica</v>
      </c>
      <c r="J1003" s="53">
        <f t="shared" si="31"/>
        <v>0</v>
      </c>
    </row>
    <row r="1004" spans="1:10" ht="15" customHeight="1" x14ac:dyDescent="0.2">
      <c r="A1004" s="50" t="s">
        <v>3060</v>
      </c>
      <c r="B1004" s="50" t="s">
        <v>3061</v>
      </c>
      <c r="C1004" s="50" t="s">
        <v>3062</v>
      </c>
      <c r="D1004" s="50">
        <v>4907437.18</v>
      </c>
      <c r="E1004" s="50">
        <v>504959.38</v>
      </c>
      <c r="F1004" s="50" t="s">
        <v>3063</v>
      </c>
      <c r="G1004" s="50" t="s">
        <v>129</v>
      </c>
      <c r="H1004" t="str">
        <f t="shared" si="30"/>
        <v>54</v>
      </c>
      <c r="I1004" t="str">
        <f>VLOOKUP(H1004,'Plan de cuentas'!A:J,4,FALSE)</f>
        <v>Sintetica</v>
      </c>
      <c r="J1004" s="53">
        <f t="shared" si="31"/>
        <v>0</v>
      </c>
    </row>
    <row r="1005" spans="1:10" ht="15" customHeight="1" x14ac:dyDescent="0.2">
      <c r="A1005" s="49" t="s">
        <v>3064</v>
      </c>
      <c r="B1005" s="49" t="s">
        <v>3065</v>
      </c>
      <c r="C1005" s="49" t="s">
        <v>3062</v>
      </c>
      <c r="D1005" s="49">
        <v>4907437.18</v>
      </c>
      <c r="E1005" s="49">
        <v>504959.38</v>
      </c>
      <c r="F1005" s="49" t="s">
        <v>3063</v>
      </c>
      <c r="G1005" s="49" t="s">
        <v>129</v>
      </c>
      <c r="H1005" t="str">
        <f t="shared" si="30"/>
        <v>5401</v>
      </c>
      <c r="I1005" t="str">
        <f>VLOOKUP(H1005,'Plan de cuentas'!A:J,4,FALSE)</f>
        <v>Sintetica</v>
      </c>
      <c r="J1005" s="53">
        <f t="shared" si="31"/>
        <v>0</v>
      </c>
    </row>
    <row r="1006" spans="1:10" ht="15" customHeight="1" x14ac:dyDescent="0.2">
      <c r="A1006" s="50" t="s">
        <v>3066</v>
      </c>
      <c r="B1006" s="50" t="s">
        <v>3067</v>
      </c>
      <c r="C1006" s="50" t="s">
        <v>3068</v>
      </c>
      <c r="D1006" s="50">
        <v>4225736.51</v>
      </c>
      <c r="E1006" s="50">
        <v>504959.38</v>
      </c>
      <c r="F1006" s="50" t="s">
        <v>3069</v>
      </c>
      <c r="G1006" s="50" t="s">
        <v>129</v>
      </c>
      <c r="H1006" t="str">
        <f t="shared" si="30"/>
        <v>540101</v>
      </c>
      <c r="I1006" t="str">
        <f>VLOOKUP(H1006,'Plan de cuentas'!A:J,4,FALSE)</f>
        <v>Sintetica</v>
      </c>
      <c r="J1006" s="53">
        <f t="shared" si="31"/>
        <v>0</v>
      </c>
    </row>
    <row r="1007" spans="1:10" ht="15" customHeight="1" x14ac:dyDescent="0.2">
      <c r="A1007" s="49" t="s">
        <v>3070</v>
      </c>
      <c r="B1007" s="49" t="s">
        <v>3071</v>
      </c>
      <c r="C1007" s="49" t="s">
        <v>3072</v>
      </c>
      <c r="D1007" s="49">
        <v>10970.2</v>
      </c>
      <c r="E1007" s="49">
        <v>1666.03</v>
      </c>
      <c r="F1007" s="49" t="s">
        <v>3073</v>
      </c>
      <c r="G1007" s="49" t="s">
        <v>129</v>
      </c>
      <c r="H1007" t="str">
        <f t="shared" si="30"/>
        <v>54010101</v>
      </c>
      <c r="I1007" t="str">
        <f>VLOOKUP(H1007,'Plan de cuentas'!A:J,4,FALSE)</f>
        <v>Analitica</v>
      </c>
      <c r="J1007" s="53">
        <f t="shared" si="31"/>
        <v>0</v>
      </c>
    </row>
    <row r="1008" spans="1:10" ht="15" customHeight="1" x14ac:dyDescent="0.2">
      <c r="A1008" s="50" t="s">
        <v>3074</v>
      </c>
      <c r="B1008" s="50" t="s">
        <v>3075</v>
      </c>
      <c r="C1008" s="50" t="s">
        <v>3076</v>
      </c>
      <c r="D1008" s="50">
        <v>35764.949999999997</v>
      </c>
      <c r="E1008" s="50">
        <v>755.62</v>
      </c>
      <c r="F1008" s="50" t="s">
        <v>3077</v>
      </c>
      <c r="G1008" s="50" t="s">
        <v>129</v>
      </c>
      <c r="H1008" t="str">
        <f t="shared" si="30"/>
        <v>54010102</v>
      </c>
      <c r="I1008" t="str">
        <f>VLOOKUP(H1008,'Plan de cuentas'!A:J,4,FALSE)</f>
        <v>Analitica</v>
      </c>
      <c r="J1008" s="53">
        <f t="shared" si="31"/>
        <v>0</v>
      </c>
    </row>
    <row r="1009" spans="1:10" ht="15" customHeight="1" x14ac:dyDescent="0.2">
      <c r="A1009" s="49" t="s">
        <v>3078</v>
      </c>
      <c r="B1009" s="49" t="s">
        <v>3079</v>
      </c>
      <c r="C1009" s="49" t="s">
        <v>3080</v>
      </c>
      <c r="D1009" s="49">
        <v>2281.58</v>
      </c>
      <c r="E1009" s="49">
        <v>418.21</v>
      </c>
      <c r="F1009" s="49" t="s">
        <v>3081</v>
      </c>
      <c r="G1009" s="49" t="s">
        <v>129</v>
      </c>
      <c r="H1009" t="str">
        <f t="shared" si="30"/>
        <v>54010103</v>
      </c>
      <c r="I1009" t="str">
        <f>VLOOKUP(H1009,'Plan de cuentas'!A:J,4,FALSE)</f>
        <v>Analitica</v>
      </c>
      <c r="J1009" s="53">
        <f t="shared" si="31"/>
        <v>0</v>
      </c>
    </row>
    <row r="1010" spans="1:10" ht="15" customHeight="1" x14ac:dyDescent="0.2">
      <c r="A1010" s="50" t="s">
        <v>3082</v>
      </c>
      <c r="B1010" s="50" t="s">
        <v>3083</v>
      </c>
      <c r="C1010" s="50" t="s">
        <v>3084</v>
      </c>
      <c r="D1010" s="50">
        <v>10168.32</v>
      </c>
      <c r="E1010" s="50">
        <v>0</v>
      </c>
      <c r="F1010" s="50" t="s">
        <v>3085</v>
      </c>
      <c r="G1010" s="50" t="s">
        <v>129</v>
      </c>
      <c r="H1010" t="str">
        <f t="shared" si="30"/>
        <v>54010104</v>
      </c>
      <c r="I1010" t="str">
        <f>VLOOKUP(H1010,'Plan de cuentas'!A:J,4,FALSE)</f>
        <v>Analitica</v>
      </c>
      <c r="J1010" s="53">
        <f t="shared" si="31"/>
        <v>0</v>
      </c>
    </row>
    <row r="1011" spans="1:10" ht="15" customHeight="1" x14ac:dyDescent="0.2">
      <c r="A1011" s="49" t="s">
        <v>3086</v>
      </c>
      <c r="B1011" s="49" t="s">
        <v>3087</v>
      </c>
      <c r="C1011" s="49" t="s">
        <v>3088</v>
      </c>
      <c r="D1011" s="49">
        <v>816.19</v>
      </c>
      <c r="E1011" s="49">
        <v>0</v>
      </c>
      <c r="F1011" s="49" t="s">
        <v>3089</v>
      </c>
      <c r="G1011" s="49" t="s">
        <v>129</v>
      </c>
      <c r="H1011" t="str">
        <f t="shared" si="30"/>
        <v>54010105</v>
      </c>
      <c r="I1011" t="str">
        <f>VLOOKUP(H1011,'Plan de cuentas'!A:J,4,FALSE)</f>
        <v>Analitica</v>
      </c>
      <c r="J1011" s="53">
        <f t="shared" si="31"/>
        <v>0</v>
      </c>
    </row>
    <row r="1012" spans="1:10" ht="15" customHeight="1" x14ac:dyDescent="0.2">
      <c r="A1012" s="50" t="s">
        <v>3090</v>
      </c>
      <c r="B1012" s="50" t="s">
        <v>3091</v>
      </c>
      <c r="C1012" s="50" t="s">
        <v>3092</v>
      </c>
      <c r="D1012" s="50">
        <v>206.27</v>
      </c>
      <c r="E1012" s="50">
        <v>0</v>
      </c>
      <c r="F1012" s="50" t="s">
        <v>3093</v>
      </c>
      <c r="G1012" s="50" t="s">
        <v>129</v>
      </c>
      <c r="H1012" t="str">
        <f t="shared" si="30"/>
        <v>54010106</v>
      </c>
      <c r="I1012" t="str">
        <f>VLOOKUP(H1012,'Plan de cuentas'!A:J,4,FALSE)</f>
        <v>Analitica</v>
      </c>
      <c r="J1012" s="53">
        <f t="shared" si="31"/>
        <v>0</v>
      </c>
    </row>
    <row r="1013" spans="1:10" ht="15" customHeight="1" x14ac:dyDescent="0.2">
      <c r="A1013" s="49" t="s">
        <v>3094</v>
      </c>
      <c r="B1013" s="49" t="s">
        <v>3095</v>
      </c>
      <c r="C1013" s="49" t="s">
        <v>3096</v>
      </c>
      <c r="D1013" s="49">
        <v>204.45</v>
      </c>
      <c r="E1013" s="49">
        <v>0</v>
      </c>
      <c r="F1013" s="49" t="s">
        <v>3097</v>
      </c>
      <c r="G1013" s="49" t="s">
        <v>129</v>
      </c>
      <c r="H1013" t="str">
        <f t="shared" si="30"/>
        <v>54010107</v>
      </c>
      <c r="I1013" t="str">
        <f>VLOOKUP(H1013,'Plan de cuentas'!A:J,4,FALSE)</f>
        <v>Analitica</v>
      </c>
      <c r="J1013" s="53">
        <f t="shared" si="31"/>
        <v>0</v>
      </c>
    </row>
    <row r="1014" spans="1:10" ht="15" customHeight="1" x14ac:dyDescent="0.2">
      <c r="A1014" s="50" t="s">
        <v>3098</v>
      </c>
      <c r="B1014" s="50" t="s">
        <v>3099</v>
      </c>
      <c r="C1014" s="50" t="s">
        <v>3100</v>
      </c>
      <c r="D1014" s="50">
        <v>38006.22</v>
      </c>
      <c r="E1014" s="50">
        <v>1308.81</v>
      </c>
      <c r="F1014" s="50" t="s">
        <v>3101</v>
      </c>
      <c r="G1014" s="50" t="s">
        <v>129</v>
      </c>
      <c r="H1014" t="str">
        <f t="shared" si="30"/>
        <v>54010108</v>
      </c>
      <c r="I1014" t="str">
        <f>VLOOKUP(H1014,'Plan de cuentas'!A:J,4,FALSE)</f>
        <v>Analitica</v>
      </c>
      <c r="J1014" s="53">
        <f t="shared" si="31"/>
        <v>0</v>
      </c>
    </row>
    <row r="1015" spans="1:10" ht="15" customHeight="1" x14ac:dyDescent="0.2">
      <c r="A1015" s="49" t="s">
        <v>3102</v>
      </c>
      <c r="B1015" s="49" t="s">
        <v>3103</v>
      </c>
      <c r="C1015" s="49" t="s">
        <v>129</v>
      </c>
      <c r="D1015" s="49">
        <v>0</v>
      </c>
      <c r="E1015" s="49">
        <v>0</v>
      </c>
      <c r="F1015" s="49" t="s">
        <v>129</v>
      </c>
      <c r="G1015" s="49" t="s">
        <v>129</v>
      </c>
      <c r="H1015" t="str">
        <f t="shared" si="30"/>
        <v>54010109</v>
      </c>
      <c r="I1015" t="str">
        <f>VLOOKUP(H1015,'Plan de cuentas'!A:J,4,FALSE)</f>
        <v>Analitica</v>
      </c>
      <c r="J1015" s="53">
        <f t="shared" si="31"/>
        <v>0</v>
      </c>
    </row>
    <row r="1016" spans="1:10" ht="15" customHeight="1" x14ac:dyDescent="0.2">
      <c r="A1016" s="50" t="s">
        <v>3104</v>
      </c>
      <c r="B1016" s="50" t="s">
        <v>3105</v>
      </c>
      <c r="C1016" s="50" t="s">
        <v>3106</v>
      </c>
      <c r="D1016" s="50">
        <v>155050</v>
      </c>
      <c r="E1016" s="50">
        <v>0</v>
      </c>
      <c r="F1016" s="50" t="s">
        <v>3107</v>
      </c>
      <c r="G1016" s="50" t="s">
        <v>129</v>
      </c>
      <c r="H1016" t="str">
        <f t="shared" si="30"/>
        <v>54010110</v>
      </c>
      <c r="I1016" t="str">
        <f>VLOOKUP(H1016,'Plan de cuentas'!A:J,4,FALSE)</f>
        <v>Analitica</v>
      </c>
      <c r="J1016" s="53">
        <f t="shared" si="31"/>
        <v>0</v>
      </c>
    </row>
    <row r="1017" spans="1:10" ht="15" customHeight="1" x14ac:dyDescent="0.2">
      <c r="A1017" s="49" t="s">
        <v>3108</v>
      </c>
      <c r="B1017" s="49" t="s">
        <v>3109</v>
      </c>
      <c r="C1017" s="49" t="s">
        <v>3110</v>
      </c>
      <c r="D1017" s="49">
        <v>1140753.06</v>
      </c>
      <c r="E1017" s="49">
        <v>15416.17</v>
      </c>
      <c r="F1017" s="49" t="s">
        <v>3111</v>
      </c>
      <c r="G1017" s="49" t="s">
        <v>129</v>
      </c>
      <c r="H1017" t="str">
        <f t="shared" si="30"/>
        <v>54010111</v>
      </c>
      <c r="I1017" t="str">
        <f>VLOOKUP(H1017,'Plan de cuentas'!A:J,4,FALSE)</f>
        <v>Analitica</v>
      </c>
      <c r="J1017" s="53">
        <f t="shared" si="31"/>
        <v>0</v>
      </c>
    </row>
    <row r="1018" spans="1:10" ht="15" customHeight="1" x14ac:dyDescent="0.2">
      <c r="A1018" s="50" t="s">
        <v>3112</v>
      </c>
      <c r="B1018" s="50" t="s">
        <v>3113</v>
      </c>
      <c r="C1018" s="50" t="s">
        <v>129</v>
      </c>
      <c r="D1018" s="50">
        <v>0</v>
      </c>
      <c r="E1018" s="50">
        <v>0</v>
      </c>
      <c r="F1018" s="50" t="s">
        <v>129</v>
      </c>
      <c r="G1018" s="50" t="s">
        <v>129</v>
      </c>
      <c r="H1018" t="str">
        <f t="shared" si="30"/>
        <v>54010112</v>
      </c>
      <c r="I1018" t="str">
        <f>VLOOKUP(H1018,'Plan de cuentas'!A:J,4,FALSE)</f>
        <v>Analitica</v>
      </c>
      <c r="J1018" s="53">
        <f t="shared" si="31"/>
        <v>0</v>
      </c>
    </row>
    <row r="1019" spans="1:10" ht="15" customHeight="1" x14ac:dyDescent="0.2">
      <c r="A1019" s="49" t="s">
        <v>3114</v>
      </c>
      <c r="B1019" s="49" t="s">
        <v>3115</v>
      </c>
      <c r="C1019" s="49" t="s">
        <v>1715</v>
      </c>
      <c r="D1019" s="49">
        <v>27900</v>
      </c>
      <c r="E1019" s="49">
        <v>0</v>
      </c>
      <c r="F1019" s="49" t="s">
        <v>1714</v>
      </c>
      <c r="G1019" s="49" t="s">
        <v>129</v>
      </c>
      <c r="H1019" t="str">
        <f t="shared" si="30"/>
        <v>54010113</v>
      </c>
      <c r="I1019" t="str">
        <f>VLOOKUP(H1019,'Plan de cuentas'!A:J,4,FALSE)</f>
        <v>Analitica</v>
      </c>
      <c r="J1019" s="53">
        <f t="shared" si="31"/>
        <v>0</v>
      </c>
    </row>
    <row r="1020" spans="1:10" ht="15" customHeight="1" x14ac:dyDescent="0.2">
      <c r="A1020" s="50" t="s">
        <v>3116</v>
      </c>
      <c r="B1020" s="50" t="s">
        <v>3117</v>
      </c>
      <c r="C1020" s="50" t="s">
        <v>1719</v>
      </c>
      <c r="D1020" s="50">
        <v>11160</v>
      </c>
      <c r="E1020" s="50">
        <v>5580</v>
      </c>
      <c r="F1020" s="50" t="s">
        <v>1718</v>
      </c>
      <c r="G1020" s="50" t="s">
        <v>129</v>
      </c>
      <c r="H1020" t="str">
        <f t="shared" si="30"/>
        <v>54010114</v>
      </c>
      <c r="I1020" t="str">
        <f>VLOOKUP(H1020,'Plan de cuentas'!A:J,4,FALSE)</f>
        <v>Analitica</v>
      </c>
      <c r="J1020" s="53">
        <f t="shared" si="31"/>
        <v>0</v>
      </c>
    </row>
    <row r="1021" spans="1:10" ht="15" customHeight="1" x14ac:dyDescent="0.2">
      <c r="A1021" s="49" t="s">
        <v>3118</v>
      </c>
      <c r="B1021" s="49" t="s">
        <v>3119</v>
      </c>
      <c r="C1021" s="49" t="s">
        <v>1723</v>
      </c>
      <c r="D1021" s="49">
        <v>16100</v>
      </c>
      <c r="E1021" s="49">
        <v>0</v>
      </c>
      <c r="F1021" s="49" t="s">
        <v>1722</v>
      </c>
      <c r="G1021" s="49" t="s">
        <v>129</v>
      </c>
      <c r="H1021" t="str">
        <f t="shared" si="30"/>
        <v>54010115</v>
      </c>
      <c r="I1021" t="str">
        <f>VLOOKUP(H1021,'Plan de cuentas'!A:J,4,FALSE)</f>
        <v>Analitica</v>
      </c>
      <c r="J1021" s="53">
        <f t="shared" si="31"/>
        <v>0</v>
      </c>
    </row>
    <row r="1022" spans="1:10" ht="15" customHeight="1" x14ac:dyDescent="0.2">
      <c r="A1022" s="50" t="s">
        <v>3120</v>
      </c>
      <c r="B1022" s="50" t="s">
        <v>3121</v>
      </c>
      <c r="C1022" s="50" t="s">
        <v>129</v>
      </c>
      <c r="D1022" s="50">
        <v>0</v>
      </c>
      <c r="E1022" s="50">
        <v>0</v>
      </c>
      <c r="F1022" s="50" t="s">
        <v>129</v>
      </c>
      <c r="G1022" s="50" t="s">
        <v>129</v>
      </c>
      <c r="H1022" t="str">
        <f t="shared" si="30"/>
        <v>54010116</v>
      </c>
      <c r="I1022" t="str">
        <f>VLOOKUP(H1022,'Plan de cuentas'!A:J,4,FALSE)</f>
        <v>Analitica</v>
      </c>
      <c r="J1022" s="53">
        <f t="shared" si="31"/>
        <v>0</v>
      </c>
    </row>
    <row r="1023" spans="1:10" ht="15" customHeight="1" x14ac:dyDescent="0.2">
      <c r="A1023" s="49" t="s">
        <v>3122</v>
      </c>
      <c r="B1023" s="49" t="s">
        <v>3123</v>
      </c>
      <c r="C1023" s="49" t="s">
        <v>3124</v>
      </c>
      <c r="D1023" s="49">
        <v>1281568.02</v>
      </c>
      <c r="E1023" s="49">
        <v>260560</v>
      </c>
      <c r="F1023" s="49" t="s">
        <v>3125</v>
      </c>
      <c r="G1023" s="49" t="s">
        <v>129</v>
      </c>
      <c r="H1023" t="str">
        <f t="shared" si="30"/>
        <v>54010117</v>
      </c>
      <c r="I1023" t="str">
        <f>VLOOKUP(H1023,'Plan de cuentas'!A:J,4,FALSE)</f>
        <v>Analitica</v>
      </c>
      <c r="J1023" s="53">
        <f t="shared" si="31"/>
        <v>0</v>
      </c>
    </row>
    <row r="1024" spans="1:10" ht="15" customHeight="1" x14ac:dyDescent="0.2">
      <c r="A1024" s="50" t="s">
        <v>3126</v>
      </c>
      <c r="B1024" s="50" t="s">
        <v>3127</v>
      </c>
      <c r="C1024" s="50" t="s">
        <v>129</v>
      </c>
      <c r="D1024" s="50">
        <v>0</v>
      </c>
      <c r="E1024" s="50">
        <v>0</v>
      </c>
      <c r="F1024" s="50" t="s">
        <v>129</v>
      </c>
      <c r="G1024" s="50" t="s">
        <v>129</v>
      </c>
      <c r="H1024" t="str">
        <f t="shared" si="30"/>
        <v>54010118</v>
      </c>
      <c r="I1024" t="str">
        <f>VLOOKUP(H1024,'Plan de cuentas'!A:J,4,FALSE)</f>
        <v>Analitica</v>
      </c>
      <c r="J1024" s="53">
        <f t="shared" si="31"/>
        <v>0</v>
      </c>
    </row>
    <row r="1025" spans="1:10" ht="15" customHeight="1" x14ac:dyDescent="0.2">
      <c r="A1025" s="49" t="s">
        <v>3128</v>
      </c>
      <c r="B1025" s="49" t="s">
        <v>3129</v>
      </c>
      <c r="C1025" s="49" t="s">
        <v>129</v>
      </c>
      <c r="D1025" s="49">
        <v>0</v>
      </c>
      <c r="E1025" s="49">
        <v>0</v>
      </c>
      <c r="F1025" s="49" t="s">
        <v>129</v>
      </c>
      <c r="G1025" s="49" t="s">
        <v>129</v>
      </c>
      <c r="H1025" t="str">
        <f t="shared" si="30"/>
        <v>54010119</v>
      </c>
      <c r="I1025" t="str">
        <f>VLOOKUP(H1025,'Plan de cuentas'!A:J,4,FALSE)</f>
        <v>Analitica</v>
      </c>
      <c r="J1025" s="53">
        <f t="shared" si="31"/>
        <v>0</v>
      </c>
    </row>
    <row r="1026" spans="1:10" ht="15" customHeight="1" x14ac:dyDescent="0.2">
      <c r="A1026" s="50" t="s">
        <v>3130</v>
      </c>
      <c r="B1026" s="50" t="s">
        <v>3131</v>
      </c>
      <c r="C1026" s="50" t="s">
        <v>129</v>
      </c>
      <c r="D1026" s="50">
        <v>0</v>
      </c>
      <c r="E1026" s="50">
        <v>0</v>
      </c>
      <c r="F1026" s="50" t="s">
        <v>129</v>
      </c>
      <c r="G1026" s="50" t="s">
        <v>129</v>
      </c>
      <c r="H1026" t="str">
        <f t="shared" si="30"/>
        <v>54010120</v>
      </c>
      <c r="I1026" t="str">
        <f>VLOOKUP(H1026,'Plan de cuentas'!A:J,4,FALSE)</f>
        <v>Analitica</v>
      </c>
      <c r="J1026" s="53">
        <f t="shared" si="31"/>
        <v>0</v>
      </c>
    </row>
    <row r="1027" spans="1:10" ht="15" customHeight="1" x14ac:dyDescent="0.2">
      <c r="A1027" s="49" t="s">
        <v>3132</v>
      </c>
      <c r="B1027" s="49" t="s">
        <v>3133</v>
      </c>
      <c r="C1027" s="49" t="s">
        <v>129</v>
      </c>
      <c r="D1027" s="49">
        <v>0</v>
      </c>
      <c r="E1027" s="49">
        <v>0</v>
      </c>
      <c r="F1027" s="49" t="s">
        <v>129</v>
      </c>
      <c r="G1027" s="49" t="s">
        <v>129</v>
      </c>
      <c r="H1027" t="str">
        <f t="shared" si="30"/>
        <v>54010121</v>
      </c>
      <c r="I1027" t="str">
        <f>VLOOKUP(H1027,'Plan de cuentas'!A:J,4,FALSE)</f>
        <v>Analitica</v>
      </c>
      <c r="J1027" s="53">
        <f t="shared" si="31"/>
        <v>0</v>
      </c>
    </row>
    <row r="1028" spans="1:10" ht="15" customHeight="1" x14ac:dyDescent="0.2">
      <c r="A1028" s="50" t="s">
        <v>3134</v>
      </c>
      <c r="B1028" s="50" t="s">
        <v>3135</v>
      </c>
      <c r="C1028" s="50" t="s">
        <v>3136</v>
      </c>
      <c r="D1028" s="50">
        <v>6459.13</v>
      </c>
      <c r="E1028" s="50">
        <v>0</v>
      </c>
      <c r="F1028" s="50" t="s">
        <v>3137</v>
      </c>
      <c r="G1028" s="50" t="s">
        <v>129</v>
      </c>
      <c r="H1028" t="str">
        <f t="shared" ref="H1028:H1091" si="32">SUBSTITUTE(A1028,".","")</f>
        <v>54010122</v>
      </c>
      <c r="I1028" t="str">
        <f>VLOOKUP(H1028,'Plan de cuentas'!A:J,4,FALSE)</f>
        <v>Analitica</v>
      </c>
      <c r="J1028" s="53">
        <f t="shared" ref="J1028:J1091" si="33">IF(RIGHT(G1028,1)="D",+VALUE(SUBSTITUTE(G1028,"D"," ")),IF(RIGHT(G1028,1)="C",-VALUE(SUBSTITUTE(G1028,"C"," ")),0))</f>
        <v>0</v>
      </c>
    </row>
    <row r="1029" spans="1:10" ht="15" customHeight="1" x14ac:dyDescent="0.2">
      <c r="A1029" s="49" t="s">
        <v>3138</v>
      </c>
      <c r="B1029" s="49" t="s">
        <v>3139</v>
      </c>
      <c r="C1029" s="49" t="s">
        <v>3140</v>
      </c>
      <c r="D1029" s="49">
        <v>48597.71</v>
      </c>
      <c r="E1029" s="49">
        <v>321.72000000000003</v>
      </c>
      <c r="F1029" s="49" t="s">
        <v>3141</v>
      </c>
      <c r="G1029" s="49" t="s">
        <v>129</v>
      </c>
      <c r="H1029" t="str">
        <f t="shared" si="32"/>
        <v>54010123</v>
      </c>
      <c r="I1029" t="str">
        <f>VLOOKUP(H1029,'Plan de cuentas'!A:J,4,FALSE)</f>
        <v>Analitica</v>
      </c>
      <c r="J1029" s="53">
        <f t="shared" si="33"/>
        <v>0</v>
      </c>
    </row>
    <row r="1030" spans="1:10" ht="15" customHeight="1" x14ac:dyDescent="0.2">
      <c r="A1030" s="50" t="s">
        <v>3142</v>
      </c>
      <c r="B1030" s="50" t="s">
        <v>3143</v>
      </c>
      <c r="C1030" s="50" t="s">
        <v>3144</v>
      </c>
      <c r="D1030" s="50">
        <v>217.46</v>
      </c>
      <c r="E1030" s="50">
        <v>0</v>
      </c>
      <c r="F1030" s="50" t="s">
        <v>3145</v>
      </c>
      <c r="G1030" s="50" t="s">
        <v>129</v>
      </c>
      <c r="H1030" t="str">
        <f t="shared" si="32"/>
        <v>54010124</v>
      </c>
      <c r="I1030" t="str">
        <f>VLOOKUP(H1030,'Plan de cuentas'!A:J,4,FALSE)</f>
        <v>Analitica</v>
      </c>
      <c r="J1030" s="53">
        <f t="shared" si="33"/>
        <v>0</v>
      </c>
    </row>
    <row r="1031" spans="1:10" ht="15" customHeight="1" x14ac:dyDescent="0.2">
      <c r="A1031" s="49" t="s">
        <v>3146</v>
      </c>
      <c r="B1031" s="49" t="s">
        <v>3147</v>
      </c>
      <c r="C1031" s="49" t="s">
        <v>3148</v>
      </c>
      <c r="D1031" s="49">
        <v>722.76</v>
      </c>
      <c r="E1031" s="49">
        <v>1072.45</v>
      </c>
      <c r="F1031" s="49" t="s">
        <v>3149</v>
      </c>
      <c r="G1031" s="49" t="s">
        <v>129</v>
      </c>
      <c r="H1031" t="str">
        <f t="shared" si="32"/>
        <v>54010125</v>
      </c>
      <c r="I1031" t="str">
        <f>VLOOKUP(H1031,'Plan de cuentas'!A:J,4,FALSE)</f>
        <v>Analitica</v>
      </c>
      <c r="J1031" s="53">
        <f t="shared" si="33"/>
        <v>0</v>
      </c>
    </row>
    <row r="1032" spans="1:10" ht="15" customHeight="1" x14ac:dyDescent="0.2">
      <c r="A1032" s="50" t="s">
        <v>3150</v>
      </c>
      <c r="B1032" s="50" t="s">
        <v>3151</v>
      </c>
      <c r="C1032" s="50" t="s">
        <v>1751</v>
      </c>
      <c r="D1032" s="50">
        <v>153010</v>
      </c>
      <c r="E1032" s="50">
        <v>0</v>
      </c>
      <c r="F1032" s="50" t="s">
        <v>1750</v>
      </c>
      <c r="G1032" s="50" t="s">
        <v>129</v>
      </c>
      <c r="H1032" t="str">
        <f t="shared" si="32"/>
        <v>54010126</v>
      </c>
      <c r="I1032" t="str">
        <f>VLOOKUP(H1032,'Plan de cuentas'!A:J,4,FALSE)</f>
        <v>Analitica</v>
      </c>
      <c r="J1032" s="53">
        <f t="shared" si="33"/>
        <v>0</v>
      </c>
    </row>
    <row r="1033" spans="1:10" ht="15" customHeight="1" x14ac:dyDescent="0.2">
      <c r="A1033" s="49" t="s">
        <v>3152</v>
      </c>
      <c r="B1033" s="49" t="s">
        <v>3153</v>
      </c>
      <c r="C1033" s="49" t="s">
        <v>3154</v>
      </c>
      <c r="D1033" s="49">
        <v>1138696.82</v>
      </c>
      <c r="E1033" s="49">
        <v>217223.28</v>
      </c>
      <c r="F1033" s="49" t="s">
        <v>3155</v>
      </c>
      <c r="G1033" s="49" t="s">
        <v>129</v>
      </c>
      <c r="H1033" t="str">
        <f t="shared" si="32"/>
        <v>54010127</v>
      </c>
      <c r="I1033" t="str">
        <f>VLOOKUP(H1033,'Plan de cuentas'!A:J,4,FALSE)</f>
        <v>Analitica</v>
      </c>
      <c r="J1033" s="53">
        <f t="shared" si="33"/>
        <v>0</v>
      </c>
    </row>
    <row r="1034" spans="1:10" ht="15" customHeight="1" x14ac:dyDescent="0.2">
      <c r="A1034" s="50" t="s">
        <v>3156</v>
      </c>
      <c r="B1034" s="50" t="s">
        <v>3157</v>
      </c>
      <c r="C1034" s="50" t="s">
        <v>129</v>
      </c>
      <c r="D1034" s="50">
        <v>0</v>
      </c>
      <c r="E1034" s="50">
        <v>0</v>
      </c>
      <c r="F1034" s="50" t="s">
        <v>129</v>
      </c>
      <c r="G1034" s="50" t="s">
        <v>129</v>
      </c>
      <c r="H1034" t="str">
        <f t="shared" si="32"/>
        <v>54010128</v>
      </c>
      <c r="I1034" t="str">
        <f>VLOOKUP(H1034,'Plan de cuentas'!A:J,4,FALSE)</f>
        <v>Analitica</v>
      </c>
      <c r="J1034" s="53">
        <f t="shared" si="33"/>
        <v>0</v>
      </c>
    </row>
    <row r="1035" spans="1:10" ht="15" customHeight="1" x14ac:dyDescent="0.2">
      <c r="A1035" s="49" t="s">
        <v>3158</v>
      </c>
      <c r="B1035" s="49" t="s">
        <v>3159</v>
      </c>
      <c r="C1035" s="49" t="s">
        <v>3160</v>
      </c>
      <c r="D1035" s="49">
        <v>52920</v>
      </c>
      <c r="E1035" s="49">
        <v>0</v>
      </c>
      <c r="F1035" s="49" t="s">
        <v>3161</v>
      </c>
      <c r="G1035" s="49" t="s">
        <v>129</v>
      </c>
      <c r="H1035" t="str">
        <f t="shared" si="32"/>
        <v>54010129</v>
      </c>
      <c r="I1035" t="str">
        <f>VLOOKUP(H1035,'Plan de cuentas'!A:J,4,FALSE)</f>
        <v>Analitica</v>
      </c>
      <c r="J1035" s="53">
        <f t="shared" si="33"/>
        <v>0</v>
      </c>
    </row>
    <row r="1036" spans="1:10" ht="15" customHeight="1" x14ac:dyDescent="0.2">
      <c r="A1036" s="50" t="s">
        <v>3162</v>
      </c>
      <c r="B1036" s="50" t="s">
        <v>3163</v>
      </c>
      <c r="C1036" s="50" t="s">
        <v>3164</v>
      </c>
      <c r="D1036" s="50">
        <v>3610.66</v>
      </c>
      <c r="E1036" s="50">
        <v>0</v>
      </c>
      <c r="F1036" s="50" t="s">
        <v>3165</v>
      </c>
      <c r="G1036" s="50" t="s">
        <v>129</v>
      </c>
      <c r="H1036" t="str">
        <f t="shared" si="32"/>
        <v>54010130</v>
      </c>
      <c r="I1036" t="str">
        <f>VLOOKUP(H1036,'Plan de cuentas'!A:J,4,FALSE)</f>
        <v>Analitica</v>
      </c>
      <c r="J1036" s="53">
        <f t="shared" si="33"/>
        <v>0</v>
      </c>
    </row>
    <row r="1037" spans="1:10" ht="15" customHeight="1" x14ac:dyDescent="0.2">
      <c r="A1037" s="49" t="s">
        <v>3166</v>
      </c>
      <c r="B1037" s="49" t="s">
        <v>3167</v>
      </c>
      <c r="C1037" s="49" t="s">
        <v>129</v>
      </c>
      <c r="D1037" s="49">
        <v>0</v>
      </c>
      <c r="E1037" s="49">
        <v>0</v>
      </c>
      <c r="F1037" s="49" t="s">
        <v>129</v>
      </c>
      <c r="G1037" s="49" t="s">
        <v>129</v>
      </c>
      <c r="H1037" t="str">
        <f t="shared" si="32"/>
        <v>54010131</v>
      </c>
      <c r="I1037" t="str">
        <f>VLOOKUP(H1037,'Plan de cuentas'!A:J,4,FALSE)</f>
        <v>Analitica</v>
      </c>
      <c r="J1037" s="53">
        <f t="shared" si="33"/>
        <v>0</v>
      </c>
    </row>
    <row r="1038" spans="1:10" ht="15" customHeight="1" x14ac:dyDescent="0.2">
      <c r="A1038" s="50" t="s">
        <v>3168</v>
      </c>
      <c r="B1038" s="50" t="s">
        <v>3169</v>
      </c>
      <c r="C1038" s="50" t="s">
        <v>3170</v>
      </c>
      <c r="D1038" s="50">
        <v>2400.09</v>
      </c>
      <c r="E1038" s="50">
        <v>637.09</v>
      </c>
      <c r="F1038" s="50" t="s">
        <v>3171</v>
      </c>
      <c r="G1038" s="50" t="s">
        <v>129</v>
      </c>
      <c r="H1038" t="str">
        <f t="shared" si="32"/>
        <v>54010132</v>
      </c>
      <c r="I1038" t="str">
        <f>VLOOKUP(H1038,'Plan de cuentas'!A:J,4,FALSE)</f>
        <v>Analitica</v>
      </c>
      <c r="J1038" s="53">
        <f t="shared" si="33"/>
        <v>0</v>
      </c>
    </row>
    <row r="1039" spans="1:10" ht="15" customHeight="1" x14ac:dyDescent="0.2">
      <c r="A1039" s="49" t="s">
        <v>3172</v>
      </c>
      <c r="B1039" s="49" t="s">
        <v>3173</v>
      </c>
      <c r="C1039" s="49" t="s">
        <v>3174</v>
      </c>
      <c r="D1039" s="49">
        <v>1124.0999999999999</v>
      </c>
      <c r="E1039" s="49">
        <v>0</v>
      </c>
      <c r="F1039" s="49" t="s">
        <v>3175</v>
      </c>
      <c r="G1039" s="49" t="s">
        <v>129</v>
      </c>
      <c r="H1039" t="str">
        <f t="shared" si="32"/>
        <v>54010133</v>
      </c>
      <c r="I1039" t="str">
        <f>VLOOKUP(H1039,'Plan de cuentas'!A:J,4,FALSE)</f>
        <v>Analitica</v>
      </c>
      <c r="J1039" s="53">
        <f t="shared" si="33"/>
        <v>0</v>
      </c>
    </row>
    <row r="1040" spans="1:10" ht="15" customHeight="1" x14ac:dyDescent="0.2">
      <c r="A1040" s="50" t="s">
        <v>3176</v>
      </c>
      <c r="B1040" s="50" t="s">
        <v>3177</v>
      </c>
      <c r="C1040" s="50" t="s">
        <v>3178</v>
      </c>
      <c r="D1040" s="50">
        <v>228.52</v>
      </c>
      <c r="E1040" s="50">
        <v>0</v>
      </c>
      <c r="F1040" s="50" t="s">
        <v>3179</v>
      </c>
      <c r="G1040" s="50" t="s">
        <v>129</v>
      </c>
      <c r="H1040" t="str">
        <f t="shared" si="32"/>
        <v>54010134</v>
      </c>
      <c r="I1040" t="str">
        <f>VLOOKUP(H1040,'Plan de cuentas'!A:J,4,FALSE)</f>
        <v>Analitica</v>
      </c>
      <c r="J1040" s="53">
        <f t="shared" si="33"/>
        <v>0</v>
      </c>
    </row>
    <row r="1041" spans="1:10" ht="15" customHeight="1" x14ac:dyDescent="0.2">
      <c r="A1041" s="49" t="s">
        <v>3180</v>
      </c>
      <c r="B1041" s="49" t="s">
        <v>3181</v>
      </c>
      <c r="C1041" s="49" t="s">
        <v>1759</v>
      </c>
      <c r="D1041" s="49">
        <v>86800</v>
      </c>
      <c r="E1041" s="49">
        <v>0</v>
      </c>
      <c r="F1041" s="49" t="s">
        <v>1758</v>
      </c>
      <c r="G1041" s="49" t="s">
        <v>129</v>
      </c>
      <c r="H1041" t="str">
        <f t="shared" si="32"/>
        <v>54010135</v>
      </c>
      <c r="I1041" t="str">
        <f>VLOOKUP(H1041,'Plan de cuentas'!A:J,4,FALSE)</f>
        <v>Analitica</v>
      </c>
      <c r="J1041" s="53">
        <f t="shared" si="33"/>
        <v>0</v>
      </c>
    </row>
    <row r="1042" spans="1:10" ht="15" customHeight="1" x14ac:dyDescent="0.2">
      <c r="A1042" s="50" t="s">
        <v>3182</v>
      </c>
      <c r="B1042" s="50" t="s">
        <v>3183</v>
      </c>
      <c r="C1042" s="50" t="s">
        <v>129</v>
      </c>
      <c r="D1042" s="50">
        <v>0</v>
      </c>
      <c r="E1042" s="50">
        <v>0</v>
      </c>
      <c r="F1042" s="50" t="s">
        <v>129</v>
      </c>
      <c r="G1042" s="50" t="s">
        <v>129</v>
      </c>
      <c r="H1042" t="str">
        <f t="shared" si="32"/>
        <v>54010136</v>
      </c>
      <c r="I1042" t="str">
        <f>VLOOKUP(H1042,'Plan de cuentas'!A:J,4,FALSE)</f>
        <v>Analitica</v>
      </c>
      <c r="J1042" s="53">
        <f t="shared" si="33"/>
        <v>0</v>
      </c>
    </row>
    <row r="1043" spans="1:10" ht="15" customHeight="1" x14ac:dyDescent="0.2">
      <c r="A1043" s="49" t="s">
        <v>3184</v>
      </c>
      <c r="B1043" s="49" t="s">
        <v>3185</v>
      </c>
      <c r="C1043" s="49" t="s">
        <v>3186</v>
      </c>
      <c r="D1043" s="49">
        <v>109619.87</v>
      </c>
      <c r="E1043" s="49">
        <v>0</v>
      </c>
      <c r="F1043" s="49" t="s">
        <v>3187</v>
      </c>
      <c r="G1043" s="49" t="s">
        <v>129</v>
      </c>
      <c r="H1043" t="str">
        <f t="shared" si="32"/>
        <v>540102</v>
      </c>
      <c r="I1043" t="str">
        <f>VLOOKUP(H1043,'Plan de cuentas'!A:J,4,FALSE)</f>
        <v>Sintetica</v>
      </c>
      <c r="J1043" s="53">
        <f t="shared" si="33"/>
        <v>0</v>
      </c>
    </row>
    <row r="1044" spans="1:10" ht="15" customHeight="1" x14ac:dyDescent="0.2">
      <c r="A1044" s="50" t="s">
        <v>3188</v>
      </c>
      <c r="B1044" s="50" t="s">
        <v>3189</v>
      </c>
      <c r="C1044" s="50" t="s">
        <v>3190</v>
      </c>
      <c r="D1044" s="50">
        <v>6888.02</v>
      </c>
      <c r="E1044" s="50">
        <v>0</v>
      </c>
      <c r="F1044" s="50" t="s">
        <v>3191</v>
      </c>
      <c r="G1044" s="50" t="s">
        <v>129</v>
      </c>
      <c r="H1044" t="str">
        <f t="shared" si="32"/>
        <v>54010201</v>
      </c>
      <c r="I1044" t="str">
        <f>VLOOKUP(H1044,'Plan de cuentas'!A:J,4,FALSE)</f>
        <v>Analitica</v>
      </c>
      <c r="J1044" s="53">
        <f t="shared" si="33"/>
        <v>0</v>
      </c>
    </row>
    <row r="1045" spans="1:10" ht="15" customHeight="1" x14ac:dyDescent="0.2">
      <c r="A1045" s="49" t="s">
        <v>3192</v>
      </c>
      <c r="B1045" s="49" t="s">
        <v>3193</v>
      </c>
      <c r="C1045" s="49" t="s">
        <v>3194</v>
      </c>
      <c r="D1045" s="49">
        <v>43852.71</v>
      </c>
      <c r="E1045" s="49">
        <v>0</v>
      </c>
      <c r="F1045" s="49" t="s">
        <v>3195</v>
      </c>
      <c r="G1045" s="49" t="s">
        <v>129</v>
      </c>
      <c r="H1045" t="str">
        <f t="shared" si="32"/>
        <v>54010202</v>
      </c>
      <c r="I1045" t="str">
        <f>VLOOKUP(H1045,'Plan de cuentas'!A:J,4,FALSE)</f>
        <v>Analitica</v>
      </c>
      <c r="J1045" s="53">
        <f t="shared" si="33"/>
        <v>0</v>
      </c>
    </row>
    <row r="1046" spans="1:10" ht="15" customHeight="1" x14ac:dyDescent="0.2">
      <c r="A1046" s="50" t="s">
        <v>3196</v>
      </c>
      <c r="B1046" s="50" t="s">
        <v>3197</v>
      </c>
      <c r="C1046" s="50" t="s">
        <v>3198</v>
      </c>
      <c r="D1046" s="50">
        <v>1776.3</v>
      </c>
      <c r="E1046" s="50">
        <v>0</v>
      </c>
      <c r="F1046" s="50" t="s">
        <v>3199</v>
      </c>
      <c r="G1046" s="50" t="s">
        <v>129</v>
      </c>
      <c r="H1046" t="str">
        <f t="shared" si="32"/>
        <v>54010203</v>
      </c>
      <c r="I1046" t="str">
        <f>VLOOKUP(H1046,'Plan de cuentas'!A:J,4,FALSE)</f>
        <v>Analitica</v>
      </c>
      <c r="J1046" s="53">
        <f t="shared" si="33"/>
        <v>0</v>
      </c>
    </row>
    <row r="1047" spans="1:10" ht="15" customHeight="1" x14ac:dyDescent="0.2">
      <c r="A1047" s="49" t="s">
        <v>3200</v>
      </c>
      <c r="B1047" s="49" t="s">
        <v>3201</v>
      </c>
      <c r="C1047" s="49" t="s">
        <v>3202</v>
      </c>
      <c r="D1047" s="49">
        <v>6124.03</v>
      </c>
      <c r="E1047" s="49">
        <v>0</v>
      </c>
      <c r="F1047" s="49" t="s">
        <v>3203</v>
      </c>
      <c r="G1047" s="49" t="s">
        <v>129</v>
      </c>
      <c r="H1047" t="str">
        <f t="shared" si="32"/>
        <v>54010204</v>
      </c>
      <c r="I1047" t="str">
        <f>VLOOKUP(H1047,'Plan de cuentas'!A:J,4,FALSE)</f>
        <v>Analitica</v>
      </c>
      <c r="J1047" s="53">
        <f t="shared" si="33"/>
        <v>0</v>
      </c>
    </row>
    <row r="1048" spans="1:10" ht="15" customHeight="1" x14ac:dyDescent="0.2">
      <c r="A1048" s="50" t="s">
        <v>3204</v>
      </c>
      <c r="B1048" s="50" t="s">
        <v>3205</v>
      </c>
      <c r="C1048" s="50" t="s">
        <v>3206</v>
      </c>
      <c r="D1048" s="50">
        <v>879.94</v>
      </c>
      <c r="E1048" s="50">
        <v>0</v>
      </c>
      <c r="F1048" s="50" t="s">
        <v>3207</v>
      </c>
      <c r="G1048" s="50" t="s">
        <v>129</v>
      </c>
      <c r="H1048" t="str">
        <f t="shared" si="32"/>
        <v>54010205</v>
      </c>
      <c r="I1048" t="str">
        <f>VLOOKUP(H1048,'Plan de cuentas'!A:J,4,FALSE)</f>
        <v>Analitica</v>
      </c>
      <c r="J1048" s="53">
        <f t="shared" si="33"/>
        <v>0</v>
      </c>
    </row>
    <row r="1049" spans="1:10" ht="15" customHeight="1" x14ac:dyDescent="0.2">
      <c r="A1049" s="49" t="s">
        <v>3208</v>
      </c>
      <c r="B1049" s="49" t="s">
        <v>3209</v>
      </c>
      <c r="C1049" s="49" t="s">
        <v>3210</v>
      </c>
      <c r="D1049" s="49">
        <v>359.54</v>
      </c>
      <c r="E1049" s="49">
        <v>0</v>
      </c>
      <c r="F1049" s="49" t="s">
        <v>3211</v>
      </c>
      <c r="G1049" s="49" t="s">
        <v>129</v>
      </c>
      <c r="H1049" t="str">
        <f t="shared" si="32"/>
        <v>54010206</v>
      </c>
      <c r="I1049" t="str">
        <f>VLOOKUP(H1049,'Plan de cuentas'!A:J,4,FALSE)</f>
        <v>Analitica</v>
      </c>
      <c r="J1049" s="53">
        <f t="shared" si="33"/>
        <v>0</v>
      </c>
    </row>
    <row r="1050" spans="1:10" ht="15" customHeight="1" x14ac:dyDescent="0.2">
      <c r="A1050" s="50" t="s">
        <v>3212</v>
      </c>
      <c r="B1050" s="50" t="s">
        <v>3213</v>
      </c>
      <c r="C1050" s="50" t="s">
        <v>3214</v>
      </c>
      <c r="D1050" s="50">
        <v>223.62</v>
      </c>
      <c r="E1050" s="50">
        <v>0</v>
      </c>
      <c r="F1050" s="50" t="s">
        <v>3215</v>
      </c>
      <c r="G1050" s="50" t="s">
        <v>129</v>
      </c>
      <c r="H1050" t="str">
        <f t="shared" si="32"/>
        <v>54010207</v>
      </c>
      <c r="I1050" t="str">
        <f>VLOOKUP(H1050,'Plan de cuentas'!A:J,4,FALSE)</f>
        <v>Analitica</v>
      </c>
      <c r="J1050" s="53">
        <f t="shared" si="33"/>
        <v>0</v>
      </c>
    </row>
    <row r="1051" spans="1:10" ht="15" customHeight="1" x14ac:dyDescent="0.2">
      <c r="A1051" s="49" t="s">
        <v>3216</v>
      </c>
      <c r="B1051" s="49" t="s">
        <v>3217</v>
      </c>
      <c r="C1051" s="49" t="s">
        <v>3218</v>
      </c>
      <c r="D1051" s="49">
        <v>20262.18</v>
      </c>
      <c r="E1051" s="49">
        <v>0</v>
      </c>
      <c r="F1051" s="49" t="s">
        <v>3219</v>
      </c>
      <c r="G1051" s="49" t="s">
        <v>129</v>
      </c>
      <c r="H1051" t="str">
        <f t="shared" si="32"/>
        <v>54010208</v>
      </c>
      <c r="I1051" t="str">
        <f>VLOOKUP(H1051,'Plan de cuentas'!A:J,4,FALSE)</f>
        <v>Analitica</v>
      </c>
      <c r="J1051" s="53">
        <f t="shared" si="33"/>
        <v>0</v>
      </c>
    </row>
    <row r="1052" spans="1:10" ht="15" customHeight="1" x14ac:dyDescent="0.2">
      <c r="A1052" s="50" t="s">
        <v>3220</v>
      </c>
      <c r="B1052" s="50" t="s">
        <v>3221</v>
      </c>
      <c r="C1052" s="50" t="s">
        <v>129</v>
      </c>
      <c r="D1052" s="50">
        <v>0</v>
      </c>
      <c r="E1052" s="50">
        <v>0</v>
      </c>
      <c r="F1052" s="50" t="s">
        <v>129</v>
      </c>
      <c r="G1052" s="50" t="s">
        <v>129</v>
      </c>
      <c r="H1052" t="str">
        <f t="shared" si="32"/>
        <v>54010209</v>
      </c>
      <c r="I1052" t="str">
        <f>VLOOKUP(H1052,'Plan de cuentas'!A:J,4,FALSE)</f>
        <v>Analitica</v>
      </c>
      <c r="J1052" s="53">
        <f t="shared" si="33"/>
        <v>0</v>
      </c>
    </row>
    <row r="1053" spans="1:10" ht="15" customHeight="1" x14ac:dyDescent="0.2">
      <c r="A1053" s="49" t="s">
        <v>3222</v>
      </c>
      <c r="B1053" s="49" t="s">
        <v>3223</v>
      </c>
      <c r="C1053" s="49" t="s">
        <v>3224</v>
      </c>
      <c r="D1053" s="49">
        <v>1406.01</v>
      </c>
      <c r="E1053" s="49">
        <v>0</v>
      </c>
      <c r="F1053" s="49" t="s">
        <v>3225</v>
      </c>
      <c r="G1053" s="49" t="s">
        <v>129</v>
      </c>
      <c r="H1053" t="str">
        <f t="shared" si="32"/>
        <v>54010210</v>
      </c>
      <c r="I1053" t="str">
        <f>VLOOKUP(H1053,'Plan de cuentas'!A:J,4,FALSE)</f>
        <v>Analitica</v>
      </c>
      <c r="J1053" s="53">
        <f t="shared" si="33"/>
        <v>0</v>
      </c>
    </row>
    <row r="1054" spans="1:10" ht="15" customHeight="1" x14ac:dyDescent="0.2">
      <c r="A1054" s="50" t="s">
        <v>3226</v>
      </c>
      <c r="B1054" s="50" t="s">
        <v>3227</v>
      </c>
      <c r="C1054" s="50" t="s">
        <v>3228</v>
      </c>
      <c r="D1054" s="50">
        <v>22948.49</v>
      </c>
      <c r="E1054" s="50">
        <v>0</v>
      </c>
      <c r="F1054" s="50" t="s">
        <v>3229</v>
      </c>
      <c r="G1054" s="50" t="s">
        <v>129</v>
      </c>
      <c r="H1054" t="str">
        <f t="shared" si="32"/>
        <v>54010211</v>
      </c>
      <c r="I1054" t="str">
        <f>VLOOKUP(H1054,'Plan de cuentas'!A:J,4,FALSE)</f>
        <v>Analitica</v>
      </c>
      <c r="J1054" s="53">
        <f t="shared" si="33"/>
        <v>0</v>
      </c>
    </row>
    <row r="1055" spans="1:10" ht="15" customHeight="1" x14ac:dyDescent="0.2">
      <c r="A1055" s="49" t="s">
        <v>3230</v>
      </c>
      <c r="B1055" s="49" t="s">
        <v>3231</v>
      </c>
      <c r="C1055" s="49" t="s">
        <v>129</v>
      </c>
      <c r="D1055" s="49">
        <v>0</v>
      </c>
      <c r="E1055" s="49">
        <v>0</v>
      </c>
      <c r="F1055" s="49" t="s">
        <v>129</v>
      </c>
      <c r="G1055" s="49" t="s">
        <v>129</v>
      </c>
      <c r="H1055" t="str">
        <f t="shared" si="32"/>
        <v>54010212</v>
      </c>
      <c r="I1055" t="str">
        <f>VLOOKUP(H1055,'Plan de cuentas'!A:J,4,FALSE)</f>
        <v>Analitica</v>
      </c>
      <c r="J1055" s="53">
        <f t="shared" si="33"/>
        <v>0</v>
      </c>
    </row>
    <row r="1056" spans="1:10" ht="15" customHeight="1" x14ac:dyDescent="0.2">
      <c r="A1056" s="50" t="s">
        <v>3232</v>
      </c>
      <c r="B1056" s="50" t="s">
        <v>3233</v>
      </c>
      <c r="C1056" s="50" t="s">
        <v>3234</v>
      </c>
      <c r="D1056" s="50">
        <v>670.81</v>
      </c>
      <c r="E1056" s="50">
        <v>0</v>
      </c>
      <c r="F1056" s="50" t="s">
        <v>3235</v>
      </c>
      <c r="G1056" s="50" t="s">
        <v>129</v>
      </c>
      <c r="H1056" t="str">
        <f t="shared" si="32"/>
        <v>54010213</v>
      </c>
      <c r="I1056" t="str">
        <f>VLOOKUP(H1056,'Plan de cuentas'!A:J,4,FALSE)</f>
        <v>Analitica</v>
      </c>
      <c r="J1056" s="53">
        <f t="shared" si="33"/>
        <v>0</v>
      </c>
    </row>
    <row r="1057" spans="1:10" ht="15" customHeight="1" x14ac:dyDescent="0.2">
      <c r="A1057" s="49" t="s">
        <v>3236</v>
      </c>
      <c r="B1057" s="49" t="s">
        <v>3237</v>
      </c>
      <c r="C1057" s="49" t="s">
        <v>3238</v>
      </c>
      <c r="D1057" s="49">
        <v>2180.87</v>
      </c>
      <c r="E1057" s="49">
        <v>0</v>
      </c>
      <c r="F1057" s="49" t="s">
        <v>3239</v>
      </c>
      <c r="G1057" s="49" t="s">
        <v>129</v>
      </c>
      <c r="H1057" t="str">
        <f t="shared" si="32"/>
        <v>54010214</v>
      </c>
      <c r="I1057" t="str">
        <f>VLOOKUP(H1057,'Plan de cuentas'!A:J,4,FALSE)</f>
        <v>Analitica</v>
      </c>
      <c r="J1057" s="53">
        <f t="shared" si="33"/>
        <v>0</v>
      </c>
    </row>
    <row r="1058" spans="1:10" ht="15" customHeight="1" x14ac:dyDescent="0.2">
      <c r="A1058" s="50" t="s">
        <v>3240</v>
      </c>
      <c r="B1058" s="50" t="s">
        <v>3241</v>
      </c>
      <c r="C1058" s="50" t="s">
        <v>3242</v>
      </c>
      <c r="D1058" s="50">
        <v>1501.32</v>
      </c>
      <c r="E1058" s="50">
        <v>0</v>
      </c>
      <c r="F1058" s="50" t="s">
        <v>3243</v>
      </c>
      <c r="G1058" s="50" t="s">
        <v>129</v>
      </c>
      <c r="H1058" t="str">
        <f t="shared" si="32"/>
        <v>54010215</v>
      </c>
      <c r="I1058" t="str">
        <f>VLOOKUP(H1058,'Plan de cuentas'!A:J,4,FALSE)</f>
        <v>Analitica</v>
      </c>
      <c r="J1058" s="53">
        <f t="shared" si="33"/>
        <v>0</v>
      </c>
    </row>
    <row r="1059" spans="1:10" ht="15" customHeight="1" x14ac:dyDescent="0.2">
      <c r="A1059" s="49" t="s">
        <v>3244</v>
      </c>
      <c r="B1059" s="49" t="s">
        <v>3245</v>
      </c>
      <c r="C1059" s="49" t="s">
        <v>3246</v>
      </c>
      <c r="D1059" s="49">
        <v>546.03</v>
      </c>
      <c r="E1059" s="49">
        <v>0</v>
      </c>
      <c r="F1059" s="49" t="s">
        <v>3247</v>
      </c>
      <c r="G1059" s="49" t="s">
        <v>129</v>
      </c>
      <c r="H1059" t="str">
        <f t="shared" si="32"/>
        <v>54010216</v>
      </c>
      <c r="I1059" t="str">
        <f>VLOOKUP(H1059,'Plan de cuentas'!A:J,4,FALSE)</f>
        <v>Analitica</v>
      </c>
      <c r="J1059" s="53">
        <f t="shared" si="33"/>
        <v>0</v>
      </c>
    </row>
    <row r="1060" spans="1:10" ht="15" customHeight="1" x14ac:dyDescent="0.2">
      <c r="A1060" s="50" t="s">
        <v>3248</v>
      </c>
      <c r="B1060" s="50" t="s">
        <v>3249</v>
      </c>
      <c r="C1060" s="50" t="s">
        <v>129</v>
      </c>
      <c r="D1060" s="50">
        <v>0</v>
      </c>
      <c r="E1060" s="50">
        <v>0</v>
      </c>
      <c r="F1060" s="50" t="s">
        <v>129</v>
      </c>
      <c r="G1060" s="50" t="s">
        <v>129</v>
      </c>
      <c r="H1060" t="str">
        <f t="shared" si="32"/>
        <v>54010217</v>
      </c>
      <c r="I1060" t="str">
        <f>VLOOKUP(H1060,'Plan de cuentas'!A:J,4,FALSE)</f>
        <v>Analitica</v>
      </c>
      <c r="J1060" s="53">
        <f t="shared" si="33"/>
        <v>0</v>
      </c>
    </row>
    <row r="1061" spans="1:10" ht="15" customHeight="1" x14ac:dyDescent="0.2">
      <c r="A1061" s="49" t="s">
        <v>3250</v>
      </c>
      <c r="B1061" s="49" t="s">
        <v>2694</v>
      </c>
      <c r="C1061" s="49" t="s">
        <v>129</v>
      </c>
      <c r="D1061" s="49">
        <v>0</v>
      </c>
      <c r="E1061" s="49">
        <v>0</v>
      </c>
      <c r="F1061" s="49" t="s">
        <v>129</v>
      </c>
      <c r="G1061" s="49" t="s">
        <v>129</v>
      </c>
      <c r="H1061" t="str">
        <f t="shared" si="32"/>
        <v>540103</v>
      </c>
      <c r="I1061" t="str">
        <f>VLOOKUP(H1061,'Plan de cuentas'!A:J,4,FALSE)</f>
        <v>Sintetica</v>
      </c>
      <c r="J1061" s="53">
        <f t="shared" si="33"/>
        <v>0</v>
      </c>
    </row>
    <row r="1062" spans="1:10" ht="15" customHeight="1" x14ac:dyDescent="0.2">
      <c r="A1062" s="50" t="s">
        <v>3251</v>
      </c>
      <c r="B1062" s="50" t="s">
        <v>3252</v>
      </c>
      <c r="C1062" s="50" t="s">
        <v>129</v>
      </c>
      <c r="D1062" s="50">
        <v>0</v>
      </c>
      <c r="E1062" s="50">
        <v>0</v>
      </c>
      <c r="F1062" s="50" t="s">
        <v>129</v>
      </c>
      <c r="G1062" s="50" t="s">
        <v>129</v>
      </c>
      <c r="H1062" t="str">
        <f t="shared" si="32"/>
        <v>54010301</v>
      </c>
      <c r="I1062" t="str">
        <f>VLOOKUP(H1062,'Plan de cuentas'!A:J,4,FALSE)</f>
        <v>Analitica</v>
      </c>
      <c r="J1062" s="53">
        <f t="shared" si="33"/>
        <v>0</v>
      </c>
    </row>
    <row r="1063" spans="1:10" ht="15" customHeight="1" x14ac:dyDescent="0.2">
      <c r="A1063" s="49" t="s">
        <v>3253</v>
      </c>
      <c r="B1063" s="49" t="s">
        <v>3254</v>
      </c>
      <c r="C1063" s="49" t="s">
        <v>129</v>
      </c>
      <c r="D1063" s="49">
        <v>0</v>
      </c>
      <c r="E1063" s="49">
        <v>0</v>
      </c>
      <c r="F1063" s="49" t="s">
        <v>129</v>
      </c>
      <c r="G1063" s="49" t="s">
        <v>129</v>
      </c>
      <c r="H1063" t="str">
        <f t="shared" si="32"/>
        <v>54010302</v>
      </c>
      <c r="I1063" t="str">
        <f>VLOOKUP(H1063,'Plan de cuentas'!A:J,4,FALSE)</f>
        <v>Analitica</v>
      </c>
      <c r="J1063" s="53">
        <f t="shared" si="33"/>
        <v>0</v>
      </c>
    </row>
    <row r="1064" spans="1:10" ht="15" customHeight="1" x14ac:dyDescent="0.2">
      <c r="A1064" s="50" t="s">
        <v>3255</v>
      </c>
      <c r="B1064" s="50" t="s">
        <v>3256</v>
      </c>
      <c r="C1064" s="50" t="s">
        <v>129</v>
      </c>
      <c r="D1064" s="50">
        <v>0</v>
      </c>
      <c r="E1064" s="50">
        <v>0</v>
      </c>
      <c r="F1064" s="50" t="s">
        <v>129</v>
      </c>
      <c r="G1064" s="50" t="s">
        <v>129</v>
      </c>
      <c r="H1064" t="str">
        <f t="shared" si="32"/>
        <v>54010303</v>
      </c>
      <c r="I1064" t="str">
        <f>VLOOKUP(H1064,'Plan de cuentas'!A:J,4,FALSE)</f>
        <v>Analitica</v>
      </c>
      <c r="J1064" s="53">
        <f t="shared" si="33"/>
        <v>0</v>
      </c>
    </row>
    <row r="1065" spans="1:10" ht="15" customHeight="1" x14ac:dyDescent="0.2">
      <c r="A1065" s="49" t="s">
        <v>3257</v>
      </c>
      <c r="B1065" s="49" t="s">
        <v>3258</v>
      </c>
      <c r="C1065" s="49" t="s">
        <v>129</v>
      </c>
      <c r="D1065" s="49">
        <v>0</v>
      </c>
      <c r="E1065" s="49">
        <v>0</v>
      </c>
      <c r="F1065" s="49" t="s">
        <v>129</v>
      </c>
      <c r="G1065" s="49" t="s">
        <v>129</v>
      </c>
      <c r="H1065" t="str">
        <f t="shared" si="32"/>
        <v>54010304</v>
      </c>
      <c r="I1065" t="str">
        <f>VLOOKUP(H1065,'Plan de cuentas'!A:J,4,FALSE)</f>
        <v>Analitica</v>
      </c>
      <c r="J1065" s="53">
        <f t="shared" si="33"/>
        <v>0</v>
      </c>
    </row>
    <row r="1066" spans="1:10" ht="15" customHeight="1" x14ac:dyDescent="0.2">
      <c r="A1066" s="50" t="s">
        <v>3259</v>
      </c>
      <c r="B1066" s="50" t="s">
        <v>3260</v>
      </c>
      <c r="C1066" s="50" t="s">
        <v>129</v>
      </c>
      <c r="D1066" s="50">
        <v>0</v>
      </c>
      <c r="E1066" s="50">
        <v>0</v>
      </c>
      <c r="F1066" s="50" t="s">
        <v>129</v>
      </c>
      <c r="G1066" s="50" t="s">
        <v>129</v>
      </c>
      <c r="H1066" t="str">
        <f t="shared" si="32"/>
        <v>54010305</v>
      </c>
      <c r="I1066" t="str">
        <f>VLOOKUP(H1066,'Plan de cuentas'!A:J,4,FALSE)</f>
        <v>Analitica</v>
      </c>
      <c r="J1066" s="53">
        <f t="shared" si="33"/>
        <v>0</v>
      </c>
    </row>
    <row r="1067" spans="1:10" ht="15" customHeight="1" x14ac:dyDescent="0.2">
      <c r="A1067" s="49" t="s">
        <v>3261</v>
      </c>
      <c r="B1067" s="49" t="s">
        <v>3262</v>
      </c>
      <c r="C1067" s="49" t="s">
        <v>129</v>
      </c>
      <c r="D1067" s="49">
        <v>0</v>
      </c>
      <c r="E1067" s="49">
        <v>0</v>
      </c>
      <c r="F1067" s="49" t="s">
        <v>129</v>
      </c>
      <c r="G1067" s="49" t="s">
        <v>129</v>
      </c>
      <c r="H1067" t="str">
        <f t="shared" si="32"/>
        <v>54010306</v>
      </c>
      <c r="I1067" t="str">
        <f>VLOOKUP(H1067,'Plan de cuentas'!A:J,4,FALSE)</f>
        <v>Analitica</v>
      </c>
      <c r="J1067" s="53">
        <f t="shared" si="33"/>
        <v>0</v>
      </c>
    </row>
    <row r="1068" spans="1:10" ht="15" customHeight="1" x14ac:dyDescent="0.2">
      <c r="A1068" s="50" t="s">
        <v>3263</v>
      </c>
      <c r="B1068" s="50" t="s">
        <v>3264</v>
      </c>
      <c r="C1068" s="50" t="s">
        <v>129</v>
      </c>
      <c r="D1068" s="50">
        <v>0</v>
      </c>
      <c r="E1068" s="50">
        <v>0</v>
      </c>
      <c r="F1068" s="50" t="s">
        <v>129</v>
      </c>
      <c r="G1068" s="50" t="s">
        <v>129</v>
      </c>
      <c r="H1068" t="str">
        <f t="shared" si="32"/>
        <v>54010307</v>
      </c>
      <c r="I1068" t="str">
        <f>VLOOKUP(H1068,'Plan de cuentas'!A:J,4,FALSE)</f>
        <v>Analitica</v>
      </c>
      <c r="J1068" s="53">
        <f t="shared" si="33"/>
        <v>0</v>
      </c>
    </row>
    <row r="1069" spans="1:10" ht="15" customHeight="1" x14ac:dyDescent="0.2">
      <c r="A1069" s="49" t="s">
        <v>3265</v>
      </c>
      <c r="B1069" s="49" t="s">
        <v>3266</v>
      </c>
      <c r="C1069" s="49" t="s">
        <v>129</v>
      </c>
      <c r="D1069" s="49">
        <v>0</v>
      </c>
      <c r="E1069" s="49">
        <v>0</v>
      </c>
      <c r="F1069" s="49" t="s">
        <v>129</v>
      </c>
      <c r="G1069" s="49" t="s">
        <v>129</v>
      </c>
      <c r="H1069" t="str">
        <f t="shared" si="32"/>
        <v>54010308</v>
      </c>
      <c r="I1069" t="str">
        <f>VLOOKUP(H1069,'Plan de cuentas'!A:J,4,FALSE)</f>
        <v>Analitica</v>
      </c>
      <c r="J1069" s="53">
        <f t="shared" si="33"/>
        <v>0</v>
      </c>
    </row>
    <row r="1070" spans="1:10" ht="15" customHeight="1" x14ac:dyDescent="0.2">
      <c r="A1070" s="50" t="s">
        <v>3267</v>
      </c>
      <c r="B1070" s="50" t="s">
        <v>3268</v>
      </c>
      <c r="C1070" s="50" t="s">
        <v>129</v>
      </c>
      <c r="D1070" s="50">
        <v>0</v>
      </c>
      <c r="E1070" s="50">
        <v>0</v>
      </c>
      <c r="F1070" s="50" t="s">
        <v>129</v>
      </c>
      <c r="G1070" s="50" t="s">
        <v>129</v>
      </c>
      <c r="H1070" t="str">
        <f t="shared" si="32"/>
        <v>54010309</v>
      </c>
      <c r="I1070" t="str">
        <f>VLOOKUP(H1070,'Plan de cuentas'!A:J,4,FALSE)</f>
        <v>Analitica</v>
      </c>
      <c r="J1070" s="53">
        <f t="shared" si="33"/>
        <v>0</v>
      </c>
    </row>
    <row r="1071" spans="1:10" ht="15" customHeight="1" x14ac:dyDescent="0.2">
      <c r="A1071" s="49" t="s">
        <v>3269</v>
      </c>
      <c r="B1071" s="49" t="s">
        <v>3270</v>
      </c>
      <c r="C1071" s="49" t="s">
        <v>129</v>
      </c>
      <c r="D1071" s="49">
        <v>0</v>
      </c>
      <c r="E1071" s="49">
        <v>0</v>
      </c>
      <c r="F1071" s="49" t="s">
        <v>129</v>
      </c>
      <c r="G1071" s="49" t="s">
        <v>129</v>
      </c>
      <c r="H1071" t="str">
        <f t="shared" si="32"/>
        <v>54010310</v>
      </c>
      <c r="I1071" t="str">
        <f>VLOOKUP(H1071,'Plan de cuentas'!A:J,4,FALSE)</f>
        <v>Analitica</v>
      </c>
      <c r="J1071" s="53">
        <f t="shared" si="33"/>
        <v>0</v>
      </c>
    </row>
    <row r="1072" spans="1:10" ht="15" customHeight="1" x14ac:dyDescent="0.2">
      <c r="A1072" s="50" t="s">
        <v>3271</v>
      </c>
      <c r="B1072" s="50" t="s">
        <v>3272</v>
      </c>
      <c r="C1072" s="50" t="s">
        <v>129</v>
      </c>
      <c r="D1072" s="50">
        <v>0</v>
      </c>
      <c r="E1072" s="50">
        <v>0</v>
      </c>
      <c r="F1072" s="50" t="s">
        <v>129</v>
      </c>
      <c r="G1072" s="50" t="s">
        <v>129</v>
      </c>
      <c r="H1072" t="str">
        <f t="shared" si="32"/>
        <v>54010311</v>
      </c>
      <c r="I1072" t="str">
        <f>VLOOKUP(H1072,'Plan de cuentas'!A:J,4,FALSE)</f>
        <v>Analitica</v>
      </c>
      <c r="J1072" s="53">
        <f t="shared" si="33"/>
        <v>0</v>
      </c>
    </row>
    <row r="1073" spans="1:10" ht="15" customHeight="1" x14ac:dyDescent="0.2">
      <c r="A1073" s="49" t="s">
        <v>3273</v>
      </c>
      <c r="B1073" s="49" t="s">
        <v>3274</v>
      </c>
      <c r="C1073" s="49" t="s">
        <v>129</v>
      </c>
      <c r="D1073" s="49">
        <v>0</v>
      </c>
      <c r="E1073" s="49">
        <v>0</v>
      </c>
      <c r="F1073" s="49" t="s">
        <v>129</v>
      </c>
      <c r="G1073" s="49" t="s">
        <v>129</v>
      </c>
      <c r="H1073" t="str">
        <f t="shared" si="32"/>
        <v>54010312</v>
      </c>
      <c r="I1073" t="str">
        <f>VLOOKUP(H1073,'Plan de cuentas'!A:J,4,FALSE)</f>
        <v>Analitica</v>
      </c>
      <c r="J1073" s="53">
        <f t="shared" si="33"/>
        <v>0</v>
      </c>
    </row>
    <row r="1074" spans="1:10" ht="15" customHeight="1" x14ac:dyDescent="0.2">
      <c r="A1074" s="50" t="s">
        <v>3275</v>
      </c>
      <c r="B1074" s="50" t="s">
        <v>3276</v>
      </c>
      <c r="C1074" s="50" t="s">
        <v>129</v>
      </c>
      <c r="D1074" s="50">
        <v>0</v>
      </c>
      <c r="E1074" s="50">
        <v>0</v>
      </c>
      <c r="F1074" s="50" t="s">
        <v>129</v>
      </c>
      <c r="G1074" s="50" t="s">
        <v>129</v>
      </c>
      <c r="H1074" t="str">
        <f t="shared" si="32"/>
        <v>54010313</v>
      </c>
      <c r="I1074" t="str">
        <f>VLOOKUP(H1074,'Plan de cuentas'!A:J,4,FALSE)</f>
        <v>Analitica</v>
      </c>
      <c r="J1074" s="53">
        <f t="shared" si="33"/>
        <v>0</v>
      </c>
    </row>
    <row r="1075" spans="1:10" ht="15" customHeight="1" x14ac:dyDescent="0.2">
      <c r="A1075" s="49" t="s">
        <v>3277</v>
      </c>
      <c r="B1075" s="49" t="s">
        <v>3278</v>
      </c>
      <c r="C1075" s="49" t="s">
        <v>3279</v>
      </c>
      <c r="D1075" s="49">
        <v>572080.80000000005</v>
      </c>
      <c r="E1075" s="49">
        <v>0</v>
      </c>
      <c r="F1075" s="49" t="s">
        <v>3280</v>
      </c>
      <c r="G1075" s="49" t="s">
        <v>129</v>
      </c>
      <c r="H1075" t="str">
        <f t="shared" si="32"/>
        <v>540104</v>
      </c>
      <c r="I1075" t="str">
        <f>VLOOKUP(H1075,'Plan de cuentas'!A:J,4,FALSE)</f>
        <v>Sintetica</v>
      </c>
      <c r="J1075" s="53">
        <f t="shared" si="33"/>
        <v>0</v>
      </c>
    </row>
    <row r="1076" spans="1:10" ht="15" customHeight="1" x14ac:dyDescent="0.2">
      <c r="A1076" s="50" t="s">
        <v>3281</v>
      </c>
      <c r="B1076" s="50" t="s">
        <v>3282</v>
      </c>
      <c r="C1076" s="50" t="s">
        <v>129</v>
      </c>
      <c r="D1076" s="50">
        <v>0</v>
      </c>
      <c r="E1076" s="50">
        <v>0</v>
      </c>
      <c r="F1076" s="50" t="s">
        <v>129</v>
      </c>
      <c r="G1076" s="50" t="s">
        <v>129</v>
      </c>
      <c r="H1076" t="str">
        <f t="shared" si="32"/>
        <v>54010401</v>
      </c>
      <c r="I1076" t="str">
        <f>VLOOKUP(H1076,'Plan de cuentas'!A:J,4,FALSE)</f>
        <v>Analitica</v>
      </c>
      <c r="J1076" s="53">
        <f t="shared" si="33"/>
        <v>0</v>
      </c>
    </row>
    <row r="1077" spans="1:10" ht="15" customHeight="1" x14ac:dyDescent="0.2">
      <c r="A1077" s="49" t="s">
        <v>3283</v>
      </c>
      <c r="B1077" s="49" t="s">
        <v>3278</v>
      </c>
      <c r="C1077" s="49" t="s">
        <v>3284</v>
      </c>
      <c r="D1077" s="49">
        <v>47293.53</v>
      </c>
      <c r="E1077" s="49">
        <v>0</v>
      </c>
      <c r="F1077" s="49" t="s">
        <v>3285</v>
      </c>
      <c r="G1077" s="49" t="s">
        <v>129</v>
      </c>
      <c r="H1077" t="str">
        <f t="shared" si="32"/>
        <v>54010402</v>
      </c>
      <c r="I1077" t="str">
        <f>VLOOKUP(H1077,'Plan de cuentas'!A:J,4,FALSE)</f>
        <v>Analitica</v>
      </c>
      <c r="J1077" s="53">
        <f t="shared" si="33"/>
        <v>0</v>
      </c>
    </row>
    <row r="1078" spans="1:10" ht="15" customHeight="1" x14ac:dyDescent="0.2">
      <c r="A1078" s="50" t="s">
        <v>3286</v>
      </c>
      <c r="B1078" s="50" t="s">
        <v>3287</v>
      </c>
      <c r="C1078" s="50" t="s">
        <v>3288</v>
      </c>
      <c r="D1078" s="50">
        <v>177033.85</v>
      </c>
      <c r="E1078" s="50">
        <v>0</v>
      </c>
      <c r="F1078" s="50" t="s">
        <v>3289</v>
      </c>
      <c r="G1078" s="50" t="s">
        <v>129</v>
      </c>
      <c r="H1078" t="str">
        <f t="shared" si="32"/>
        <v>54010403</v>
      </c>
      <c r="I1078" t="str">
        <f>VLOOKUP(H1078,'Plan de cuentas'!A:J,4,FALSE)</f>
        <v>Analitica</v>
      </c>
      <c r="J1078" s="53">
        <f t="shared" si="33"/>
        <v>0</v>
      </c>
    </row>
    <row r="1079" spans="1:10" ht="15" customHeight="1" x14ac:dyDescent="0.2">
      <c r="A1079" s="49" t="s">
        <v>3290</v>
      </c>
      <c r="B1079" s="49" t="s">
        <v>3291</v>
      </c>
      <c r="C1079" s="49" t="s">
        <v>3292</v>
      </c>
      <c r="D1079" s="49">
        <v>11515.05</v>
      </c>
      <c r="E1079" s="49">
        <v>0</v>
      </c>
      <c r="F1079" s="49" t="s">
        <v>3293</v>
      </c>
      <c r="G1079" s="49" t="s">
        <v>129</v>
      </c>
      <c r="H1079" t="str">
        <f t="shared" si="32"/>
        <v>54010404</v>
      </c>
      <c r="I1079" t="str">
        <f>VLOOKUP(H1079,'Plan de cuentas'!A:J,4,FALSE)</f>
        <v>Analitica</v>
      </c>
      <c r="J1079" s="53">
        <f t="shared" si="33"/>
        <v>0</v>
      </c>
    </row>
    <row r="1080" spans="1:10" ht="15" customHeight="1" x14ac:dyDescent="0.2">
      <c r="A1080" s="50" t="s">
        <v>3294</v>
      </c>
      <c r="B1080" s="50" t="s">
        <v>3295</v>
      </c>
      <c r="C1080" s="50" t="s">
        <v>3296</v>
      </c>
      <c r="D1080" s="50">
        <v>225037.52</v>
      </c>
      <c r="E1080" s="50">
        <v>0</v>
      </c>
      <c r="F1080" s="50" t="s">
        <v>3297</v>
      </c>
      <c r="G1080" s="50" t="s">
        <v>129</v>
      </c>
      <c r="H1080" t="str">
        <f t="shared" si="32"/>
        <v>54010405</v>
      </c>
      <c r="I1080" t="str">
        <f>VLOOKUP(H1080,'Plan de cuentas'!A:J,4,FALSE)</f>
        <v>Analitica</v>
      </c>
      <c r="J1080" s="53">
        <f t="shared" si="33"/>
        <v>0</v>
      </c>
    </row>
    <row r="1081" spans="1:10" ht="15" customHeight="1" x14ac:dyDescent="0.2">
      <c r="A1081" s="49" t="s">
        <v>3298</v>
      </c>
      <c r="B1081" s="49" t="s">
        <v>3299</v>
      </c>
      <c r="C1081" s="49" t="s">
        <v>3300</v>
      </c>
      <c r="D1081" s="49">
        <v>111200.85</v>
      </c>
      <c r="E1081" s="49">
        <v>0</v>
      </c>
      <c r="F1081" s="49" t="s">
        <v>3301</v>
      </c>
      <c r="G1081" s="49" t="s">
        <v>129</v>
      </c>
      <c r="H1081" t="str">
        <f t="shared" si="32"/>
        <v>54010406</v>
      </c>
      <c r="I1081" t="str">
        <f>VLOOKUP(H1081,'Plan de cuentas'!A:J,4,FALSE)</f>
        <v>Analitica</v>
      </c>
      <c r="J1081" s="53">
        <f t="shared" si="33"/>
        <v>0</v>
      </c>
    </row>
    <row r="1082" spans="1:10" ht="15" customHeight="1" x14ac:dyDescent="0.2">
      <c r="A1082" s="50" t="s">
        <v>3302</v>
      </c>
      <c r="B1082" s="50" t="s">
        <v>3303</v>
      </c>
      <c r="C1082" s="50" t="s">
        <v>3304</v>
      </c>
      <c r="D1082" s="50">
        <v>87288.24</v>
      </c>
      <c r="E1082" s="50">
        <v>0</v>
      </c>
      <c r="F1082" s="50" t="s">
        <v>3305</v>
      </c>
      <c r="G1082" s="50" t="s">
        <v>129</v>
      </c>
      <c r="H1082" t="str">
        <f t="shared" si="32"/>
        <v>55</v>
      </c>
      <c r="I1082" t="str">
        <f>VLOOKUP(H1082,'Plan de cuentas'!A:J,4,FALSE)</f>
        <v>Sintetica</v>
      </c>
      <c r="J1082" s="53">
        <f t="shared" si="33"/>
        <v>0</v>
      </c>
    </row>
    <row r="1083" spans="1:10" ht="15" customHeight="1" x14ac:dyDescent="0.2">
      <c r="A1083" s="49" t="s">
        <v>3306</v>
      </c>
      <c r="B1083" s="49" t="s">
        <v>3303</v>
      </c>
      <c r="C1083" s="49" t="s">
        <v>3304</v>
      </c>
      <c r="D1083" s="49">
        <v>87288.24</v>
      </c>
      <c r="E1083" s="49">
        <v>0</v>
      </c>
      <c r="F1083" s="49" t="s">
        <v>3305</v>
      </c>
      <c r="G1083" s="49" t="s">
        <v>129</v>
      </c>
      <c r="H1083" t="str">
        <f t="shared" si="32"/>
        <v>5501</v>
      </c>
      <c r="I1083" t="str">
        <f>VLOOKUP(H1083,'Plan de cuentas'!A:J,4,FALSE)</f>
        <v>Sintetica</v>
      </c>
      <c r="J1083" s="53">
        <f t="shared" si="33"/>
        <v>0</v>
      </c>
    </row>
    <row r="1084" spans="1:10" ht="15" customHeight="1" x14ac:dyDescent="0.2">
      <c r="A1084" s="50" t="s">
        <v>3307</v>
      </c>
      <c r="B1084" s="50" t="s">
        <v>3303</v>
      </c>
      <c r="C1084" s="50" t="s">
        <v>3304</v>
      </c>
      <c r="D1084" s="50">
        <v>87288.24</v>
      </c>
      <c r="E1084" s="50">
        <v>0</v>
      </c>
      <c r="F1084" s="50" t="s">
        <v>3305</v>
      </c>
      <c r="G1084" s="50" t="s">
        <v>129</v>
      </c>
      <c r="H1084" t="str">
        <f t="shared" si="32"/>
        <v>550101</v>
      </c>
      <c r="I1084" t="str">
        <f>VLOOKUP(H1084,'Plan de cuentas'!A:J,4,FALSE)</f>
        <v>Sintetica</v>
      </c>
      <c r="J1084" s="53">
        <f t="shared" si="33"/>
        <v>0</v>
      </c>
    </row>
    <row r="1085" spans="1:10" ht="15" customHeight="1" x14ac:dyDescent="0.2">
      <c r="A1085" s="49" t="s">
        <v>3308</v>
      </c>
      <c r="B1085" s="49" t="s">
        <v>3309</v>
      </c>
      <c r="C1085" s="49" t="s">
        <v>3304</v>
      </c>
      <c r="D1085" s="49">
        <v>87288.24</v>
      </c>
      <c r="E1085" s="49">
        <v>0</v>
      </c>
      <c r="F1085" s="49" t="s">
        <v>3305</v>
      </c>
      <c r="G1085" s="49" t="s">
        <v>129</v>
      </c>
      <c r="H1085" t="str">
        <f t="shared" si="32"/>
        <v>55010101</v>
      </c>
      <c r="I1085" t="str">
        <f>VLOOKUP(H1085,'Plan de cuentas'!A:J,4,FALSE)</f>
        <v>Analitica</v>
      </c>
      <c r="J1085" s="53">
        <f t="shared" si="33"/>
        <v>0</v>
      </c>
    </row>
    <row r="1086" spans="1:10" ht="15" customHeight="1" x14ac:dyDescent="0.2">
      <c r="A1086" s="50" t="s">
        <v>3310</v>
      </c>
      <c r="B1086" s="50" t="s">
        <v>3311</v>
      </c>
      <c r="C1086" s="50" t="s">
        <v>129</v>
      </c>
      <c r="D1086" s="50">
        <v>0</v>
      </c>
      <c r="E1086" s="50">
        <v>0</v>
      </c>
      <c r="F1086" s="50" t="s">
        <v>129</v>
      </c>
      <c r="G1086" s="50" t="s">
        <v>129</v>
      </c>
      <c r="H1086" t="str">
        <f t="shared" si="32"/>
        <v>55010102</v>
      </c>
      <c r="I1086" t="str">
        <f>VLOOKUP(H1086,'Plan de cuentas'!A:J,4,FALSE)</f>
        <v>Analitica</v>
      </c>
      <c r="J1086" s="53">
        <f t="shared" si="33"/>
        <v>0</v>
      </c>
    </row>
    <row r="1087" spans="1:10" ht="15" customHeight="1" x14ac:dyDescent="0.2">
      <c r="A1087" s="49" t="s">
        <v>3312</v>
      </c>
      <c r="B1087" s="49" t="s">
        <v>3313</v>
      </c>
      <c r="C1087" s="49" t="s">
        <v>3314</v>
      </c>
      <c r="D1087" s="49">
        <v>517854.88</v>
      </c>
      <c r="E1087" s="49">
        <v>0</v>
      </c>
      <c r="F1087" s="49" t="s">
        <v>3315</v>
      </c>
      <c r="G1087" s="49" t="s">
        <v>129</v>
      </c>
      <c r="H1087" t="str">
        <f t="shared" si="32"/>
        <v>56</v>
      </c>
      <c r="I1087" t="str">
        <f>VLOOKUP(H1087,'Plan de cuentas'!A:J,4,FALSE)</f>
        <v>Sintetica</v>
      </c>
      <c r="J1087" s="53">
        <f t="shared" si="33"/>
        <v>0</v>
      </c>
    </row>
    <row r="1088" spans="1:10" ht="15" customHeight="1" x14ac:dyDescent="0.2">
      <c r="A1088" s="50" t="s">
        <v>3316</v>
      </c>
      <c r="B1088" s="50" t="s">
        <v>3317</v>
      </c>
      <c r="C1088" s="50" t="s">
        <v>3314</v>
      </c>
      <c r="D1088" s="50">
        <v>517854.88</v>
      </c>
      <c r="E1088" s="50">
        <v>0</v>
      </c>
      <c r="F1088" s="50" t="s">
        <v>3315</v>
      </c>
      <c r="G1088" s="50" t="s">
        <v>129</v>
      </c>
      <c r="H1088" t="str">
        <f t="shared" si="32"/>
        <v>5601</v>
      </c>
      <c r="I1088" t="str">
        <f>VLOOKUP(H1088,'Plan de cuentas'!A:J,4,FALSE)</f>
        <v>Sintetica</v>
      </c>
      <c r="J1088" s="53">
        <f t="shared" si="33"/>
        <v>0</v>
      </c>
    </row>
    <row r="1089" spans="1:10" ht="15" customHeight="1" x14ac:dyDescent="0.2">
      <c r="A1089" s="49" t="s">
        <v>3318</v>
      </c>
      <c r="B1089" s="49" t="s">
        <v>3317</v>
      </c>
      <c r="C1089" s="49" t="s">
        <v>3314</v>
      </c>
      <c r="D1089" s="49">
        <v>517854.88</v>
      </c>
      <c r="E1089" s="49">
        <v>0</v>
      </c>
      <c r="F1089" s="49" t="s">
        <v>3315</v>
      </c>
      <c r="G1089" s="49" t="s">
        <v>129</v>
      </c>
      <c r="H1089" t="str">
        <f t="shared" si="32"/>
        <v>560101</v>
      </c>
      <c r="I1089" t="str">
        <f>VLOOKUP(H1089,'Plan de cuentas'!A:J,4,FALSE)</f>
        <v>Sintetica</v>
      </c>
      <c r="J1089" s="53">
        <f t="shared" si="33"/>
        <v>0</v>
      </c>
    </row>
    <row r="1090" spans="1:10" ht="15" customHeight="1" x14ac:dyDescent="0.2">
      <c r="A1090" s="50" t="s">
        <v>3319</v>
      </c>
      <c r="B1090" s="50" t="s">
        <v>3320</v>
      </c>
      <c r="C1090" s="50" t="s">
        <v>3314</v>
      </c>
      <c r="D1090" s="50">
        <v>517854.88</v>
      </c>
      <c r="E1090" s="50">
        <v>0</v>
      </c>
      <c r="F1090" s="50" t="s">
        <v>3315</v>
      </c>
      <c r="G1090" s="50" t="s">
        <v>129</v>
      </c>
      <c r="H1090" t="str">
        <f t="shared" si="32"/>
        <v>56010101</v>
      </c>
      <c r="I1090" t="str">
        <f>VLOOKUP(H1090,'Plan de cuentas'!A:J,4,FALSE)</f>
        <v>Analitica</v>
      </c>
      <c r="J1090" s="53">
        <f t="shared" si="33"/>
        <v>0</v>
      </c>
    </row>
    <row r="1091" spans="1:10" ht="15" customHeight="1" x14ac:dyDescent="0.2">
      <c r="A1091" s="49" t="s">
        <v>3321</v>
      </c>
      <c r="B1091" s="49" t="s">
        <v>3322</v>
      </c>
      <c r="C1091" s="49" t="s">
        <v>3323</v>
      </c>
      <c r="D1091" s="49">
        <v>9254343.5</v>
      </c>
      <c r="E1091" s="49">
        <v>5184492.95</v>
      </c>
      <c r="F1091" s="49" t="s">
        <v>3324</v>
      </c>
      <c r="G1091" s="49" t="s">
        <v>129</v>
      </c>
      <c r="H1091" t="str">
        <f t="shared" si="32"/>
        <v>57</v>
      </c>
      <c r="I1091" t="str">
        <f>VLOOKUP(H1091,'Plan de cuentas'!A:J,4,FALSE)</f>
        <v>Sintetica</v>
      </c>
      <c r="J1091" s="53">
        <f t="shared" si="33"/>
        <v>0</v>
      </c>
    </row>
    <row r="1092" spans="1:10" ht="15" customHeight="1" x14ac:dyDescent="0.2">
      <c r="A1092" s="50" t="s">
        <v>3325</v>
      </c>
      <c r="B1092" s="50" t="s">
        <v>3322</v>
      </c>
      <c r="C1092" s="50" t="s">
        <v>3326</v>
      </c>
      <c r="D1092" s="50">
        <v>2301990.37</v>
      </c>
      <c r="E1092" s="50">
        <v>29811.84</v>
      </c>
      <c r="F1092" s="50" t="s">
        <v>3327</v>
      </c>
      <c r="G1092" s="50" t="s">
        <v>129</v>
      </c>
      <c r="H1092" t="str">
        <f t="shared" ref="H1092:H1125" si="34">SUBSTITUTE(A1092,".","")</f>
        <v>5701</v>
      </c>
      <c r="I1092" t="str">
        <f>VLOOKUP(H1092,'Plan de cuentas'!A:J,4,FALSE)</f>
        <v>Sintetica</v>
      </c>
      <c r="J1092" s="53">
        <f t="shared" ref="J1092:J1125" si="35">IF(RIGHT(G1092,1)="D",+VALUE(SUBSTITUTE(G1092,"D"," ")),IF(RIGHT(G1092,1)="C",-VALUE(SUBSTITUTE(G1092,"C"," ")),0))</f>
        <v>0</v>
      </c>
    </row>
    <row r="1093" spans="1:10" ht="15" customHeight="1" x14ac:dyDescent="0.2">
      <c r="A1093" s="49" t="s">
        <v>3328</v>
      </c>
      <c r="B1093" s="49" t="s">
        <v>3329</v>
      </c>
      <c r="C1093" s="49" t="s">
        <v>3326</v>
      </c>
      <c r="D1093" s="49">
        <v>2301990.37</v>
      </c>
      <c r="E1093" s="49">
        <v>29811.84</v>
      </c>
      <c r="F1093" s="49" t="s">
        <v>3327</v>
      </c>
      <c r="G1093" s="49" t="s">
        <v>129</v>
      </c>
      <c r="H1093" t="str">
        <f t="shared" si="34"/>
        <v>570101</v>
      </c>
      <c r="I1093" t="str">
        <f>VLOOKUP(H1093,'Plan de cuentas'!A:J,4,FALSE)</f>
        <v>Sintetica</v>
      </c>
      <c r="J1093" s="53">
        <f t="shared" si="35"/>
        <v>0</v>
      </c>
    </row>
    <row r="1094" spans="1:10" ht="15" customHeight="1" x14ac:dyDescent="0.2">
      <c r="A1094" s="50" t="s">
        <v>3330</v>
      </c>
      <c r="B1094" s="50" t="s">
        <v>3331</v>
      </c>
      <c r="C1094" s="50" t="s">
        <v>3332</v>
      </c>
      <c r="D1094" s="50">
        <v>879.71</v>
      </c>
      <c r="E1094" s="50">
        <v>0</v>
      </c>
      <c r="F1094" s="50" t="s">
        <v>3333</v>
      </c>
      <c r="G1094" s="50" t="s">
        <v>129</v>
      </c>
      <c r="H1094" t="str">
        <f t="shared" si="34"/>
        <v>57010101</v>
      </c>
      <c r="I1094" t="str">
        <f>VLOOKUP(H1094,'Plan de cuentas'!A:J,4,FALSE)</f>
        <v>Analitica</v>
      </c>
      <c r="J1094" s="53">
        <f t="shared" si="35"/>
        <v>0</v>
      </c>
    </row>
    <row r="1095" spans="1:10" ht="15" customHeight="1" x14ac:dyDescent="0.2">
      <c r="A1095" s="49" t="s">
        <v>3334</v>
      </c>
      <c r="B1095" s="49" t="s">
        <v>3335</v>
      </c>
      <c r="C1095" s="49" t="s">
        <v>129</v>
      </c>
      <c r="D1095" s="49">
        <v>0</v>
      </c>
      <c r="E1095" s="49">
        <v>0</v>
      </c>
      <c r="F1095" s="49" t="s">
        <v>129</v>
      </c>
      <c r="G1095" s="49" t="s">
        <v>129</v>
      </c>
      <c r="H1095" t="str">
        <f t="shared" si="34"/>
        <v>57010102</v>
      </c>
      <c r="I1095" t="str">
        <f>VLOOKUP(H1095,'Plan de cuentas'!A:J,4,FALSE)</f>
        <v>Analitica</v>
      </c>
      <c r="J1095" s="53">
        <f t="shared" si="35"/>
        <v>0</v>
      </c>
    </row>
    <row r="1096" spans="1:10" ht="15" customHeight="1" x14ac:dyDescent="0.2">
      <c r="A1096" s="50" t="s">
        <v>3336</v>
      </c>
      <c r="B1096" s="50" t="s">
        <v>3337</v>
      </c>
      <c r="C1096" s="50" t="s">
        <v>3338</v>
      </c>
      <c r="D1096" s="50">
        <v>10332</v>
      </c>
      <c r="E1096" s="50">
        <v>0</v>
      </c>
      <c r="F1096" s="50" t="s">
        <v>3339</v>
      </c>
      <c r="G1096" s="50" t="s">
        <v>129</v>
      </c>
      <c r="H1096" t="str">
        <f t="shared" si="34"/>
        <v>57010103</v>
      </c>
      <c r="I1096" t="str">
        <f>VLOOKUP(H1096,'Plan de cuentas'!A:J,4,FALSE)</f>
        <v>Analitica</v>
      </c>
      <c r="J1096" s="53">
        <f t="shared" si="35"/>
        <v>0</v>
      </c>
    </row>
    <row r="1097" spans="1:10" ht="15" customHeight="1" x14ac:dyDescent="0.2">
      <c r="A1097" s="49" t="s">
        <v>3340</v>
      </c>
      <c r="B1097" s="49" t="s">
        <v>3341</v>
      </c>
      <c r="C1097" s="49" t="s">
        <v>129</v>
      </c>
      <c r="D1097" s="49">
        <v>0</v>
      </c>
      <c r="E1097" s="49">
        <v>0</v>
      </c>
      <c r="F1097" s="49" t="s">
        <v>129</v>
      </c>
      <c r="G1097" s="49" t="s">
        <v>129</v>
      </c>
      <c r="H1097" t="str">
        <f t="shared" si="34"/>
        <v>57010104</v>
      </c>
      <c r="I1097" t="str">
        <f>VLOOKUP(H1097,'Plan de cuentas'!A:J,4,FALSE)</f>
        <v>Analitica</v>
      </c>
      <c r="J1097" s="53">
        <f t="shared" si="35"/>
        <v>0</v>
      </c>
    </row>
    <row r="1098" spans="1:10" ht="15" customHeight="1" x14ac:dyDescent="0.2">
      <c r="A1098" s="50" t="s">
        <v>3342</v>
      </c>
      <c r="B1098" s="50" t="s">
        <v>3343</v>
      </c>
      <c r="C1098" s="50" t="s">
        <v>3344</v>
      </c>
      <c r="D1098" s="50">
        <v>1644073.76</v>
      </c>
      <c r="E1098" s="50">
        <v>0</v>
      </c>
      <c r="F1098" s="50" t="s">
        <v>3345</v>
      </c>
      <c r="G1098" s="50" t="s">
        <v>129</v>
      </c>
      <c r="H1098" t="str">
        <f t="shared" si="34"/>
        <v>57010105</v>
      </c>
      <c r="I1098" t="str">
        <f>VLOOKUP(H1098,'Plan de cuentas'!A:J,4,FALSE)</f>
        <v>Analitica</v>
      </c>
      <c r="J1098" s="53">
        <f t="shared" si="35"/>
        <v>0</v>
      </c>
    </row>
    <row r="1099" spans="1:10" ht="15" customHeight="1" x14ac:dyDescent="0.2">
      <c r="A1099" s="49" t="s">
        <v>3346</v>
      </c>
      <c r="B1099" s="49" t="s">
        <v>3347</v>
      </c>
      <c r="C1099" s="49" t="s">
        <v>129</v>
      </c>
      <c r="D1099" s="49">
        <v>0</v>
      </c>
      <c r="E1099" s="49">
        <v>0</v>
      </c>
      <c r="F1099" s="49" t="s">
        <v>129</v>
      </c>
      <c r="G1099" s="49" t="s">
        <v>129</v>
      </c>
      <c r="H1099" t="str">
        <f t="shared" si="34"/>
        <v>57010106</v>
      </c>
      <c r="I1099" t="str">
        <f>VLOOKUP(H1099,'Plan de cuentas'!A:J,4,FALSE)</f>
        <v>Analitica</v>
      </c>
      <c r="J1099" s="53">
        <f t="shared" si="35"/>
        <v>0</v>
      </c>
    </row>
    <row r="1100" spans="1:10" ht="15" customHeight="1" x14ac:dyDescent="0.2">
      <c r="A1100" s="50" t="s">
        <v>3348</v>
      </c>
      <c r="B1100" s="50" t="s">
        <v>3349</v>
      </c>
      <c r="C1100" s="50" t="s">
        <v>3350</v>
      </c>
      <c r="D1100" s="50">
        <v>431941.55</v>
      </c>
      <c r="E1100" s="50">
        <v>29811.84</v>
      </c>
      <c r="F1100" s="50" t="s">
        <v>3351</v>
      </c>
      <c r="G1100" s="50" t="s">
        <v>129</v>
      </c>
      <c r="H1100" t="str">
        <f t="shared" si="34"/>
        <v>57010107</v>
      </c>
      <c r="I1100" t="str">
        <f>VLOOKUP(H1100,'Plan de cuentas'!A:J,4,FALSE)</f>
        <v>Analitica</v>
      </c>
      <c r="J1100" s="53">
        <f t="shared" si="35"/>
        <v>0</v>
      </c>
    </row>
    <row r="1101" spans="1:10" ht="15" customHeight="1" x14ac:dyDescent="0.2">
      <c r="A1101" s="49" t="s">
        <v>3352</v>
      </c>
      <c r="B1101" s="49" t="s">
        <v>679</v>
      </c>
      <c r="C1101" s="49" t="s">
        <v>3353</v>
      </c>
      <c r="D1101" s="49">
        <v>214763.35</v>
      </c>
      <c r="E1101" s="49">
        <v>0</v>
      </c>
      <c r="F1101" s="49" t="s">
        <v>3354</v>
      </c>
      <c r="G1101" s="49" t="s">
        <v>129</v>
      </c>
      <c r="H1101" t="str">
        <f t="shared" si="34"/>
        <v>57010108</v>
      </c>
      <c r="I1101" t="str">
        <f>VLOOKUP(H1101,'Plan de cuentas'!A:J,4,FALSE)</f>
        <v>Analitica</v>
      </c>
      <c r="J1101" s="53">
        <f t="shared" si="35"/>
        <v>0</v>
      </c>
    </row>
    <row r="1102" spans="1:10" ht="15" customHeight="1" x14ac:dyDescent="0.2">
      <c r="A1102" s="50" t="s">
        <v>3355</v>
      </c>
      <c r="B1102" s="50" t="s">
        <v>3356</v>
      </c>
      <c r="C1102" s="50" t="s">
        <v>3357</v>
      </c>
      <c r="D1102" s="50">
        <v>1771676.49</v>
      </c>
      <c r="E1102" s="50">
        <v>0</v>
      </c>
      <c r="F1102" s="50" t="s">
        <v>3358</v>
      </c>
      <c r="G1102" s="50" t="s">
        <v>129</v>
      </c>
      <c r="H1102" t="str">
        <f t="shared" si="34"/>
        <v>5702</v>
      </c>
      <c r="I1102" t="str">
        <f>VLOOKUP(H1102,'Plan de cuentas'!A:J,4,FALSE)</f>
        <v>Sintetica</v>
      </c>
      <c r="J1102" s="53">
        <f t="shared" si="35"/>
        <v>0</v>
      </c>
    </row>
    <row r="1103" spans="1:10" ht="15" customHeight="1" x14ac:dyDescent="0.2">
      <c r="A1103" s="49" t="s">
        <v>3359</v>
      </c>
      <c r="B1103" s="49" t="s">
        <v>3356</v>
      </c>
      <c r="C1103" s="49" t="s">
        <v>3357</v>
      </c>
      <c r="D1103" s="49">
        <v>1771676.49</v>
      </c>
      <c r="E1103" s="49">
        <v>0</v>
      </c>
      <c r="F1103" s="49" t="s">
        <v>3358</v>
      </c>
      <c r="G1103" s="49" t="s">
        <v>129</v>
      </c>
      <c r="H1103" t="str">
        <f t="shared" si="34"/>
        <v>570201</v>
      </c>
      <c r="I1103" t="str">
        <f>VLOOKUP(H1103,'Plan de cuentas'!A:J,4,FALSE)</f>
        <v>Sintetica</v>
      </c>
      <c r="J1103" s="53">
        <f t="shared" si="35"/>
        <v>0</v>
      </c>
    </row>
    <row r="1104" spans="1:10" ht="15" customHeight="1" x14ac:dyDescent="0.2">
      <c r="A1104" s="50" t="s">
        <v>3360</v>
      </c>
      <c r="B1104" s="50" t="s">
        <v>3361</v>
      </c>
      <c r="C1104" s="50" t="s">
        <v>1975</v>
      </c>
      <c r="D1104" s="50">
        <v>1760887.49</v>
      </c>
      <c r="E1104" s="50">
        <v>0</v>
      </c>
      <c r="F1104" s="50" t="s">
        <v>1974</v>
      </c>
      <c r="G1104" s="50" t="s">
        <v>129</v>
      </c>
      <c r="H1104" t="str">
        <f t="shared" si="34"/>
        <v>57020101</v>
      </c>
      <c r="I1104" t="str">
        <f>VLOOKUP(H1104,'Plan de cuentas'!A:J,4,FALSE)</f>
        <v>Analitica</v>
      </c>
      <c r="J1104" s="53">
        <f t="shared" si="35"/>
        <v>0</v>
      </c>
    </row>
    <row r="1105" spans="1:10" ht="15" customHeight="1" x14ac:dyDescent="0.2">
      <c r="A1105" s="49" t="s">
        <v>3362</v>
      </c>
      <c r="B1105" s="49" t="s">
        <v>3363</v>
      </c>
      <c r="C1105" s="49" t="s">
        <v>129</v>
      </c>
      <c r="D1105" s="49">
        <v>0</v>
      </c>
      <c r="E1105" s="49">
        <v>0</v>
      </c>
      <c r="F1105" s="49" t="s">
        <v>129</v>
      </c>
      <c r="G1105" s="49" t="s">
        <v>129</v>
      </c>
      <c r="H1105" t="str">
        <f t="shared" si="34"/>
        <v>57020102</v>
      </c>
      <c r="I1105" t="str">
        <f>VLOOKUP(H1105,'Plan de cuentas'!A:J,4,FALSE)</f>
        <v>Analitica</v>
      </c>
      <c r="J1105" s="53">
        <f t="shared" si="35"/>
        <v>0</v>
      </c>
    </row>
    <row r="1106" spans="1:10" ht="15" customHeight="1" x14ac:dyDescent="0.2">
      <c r="A1106" s="50" t="s">
        <v>3364</v>
      </c>
      <c r="B1106" s="50" t="s">
        <v>3365</v>
      </c>
      <c r="C1106" s="50" t="s">
        <v>129</v>
      </c>
      <c r="D1106" s="50">
        <v>0</v>
      </c>
      <c r="E1106" s="50">
        <v>0</v>
      </c>
      <c r="F1106" s="50" t="s">
        <v>129</v>
      </c>
      <c r="G1106" s="50" t="s">
        <v>129</v>
      </c>
      <c r="H1106" t="str">
        <f t="shared" si="34"/>
        <v>57020103</v>
      </c>
      <c r="I1106" t="str">
        <f>VLOOKUP(H1106,'Plan de cuentas'!A:J,4,FALSE)</f>
        <v>Analitica</v>
      </c>
      <c r="J1106" s="53">
        <f t="shared" si="35"/>
        <v>0</v>
      </c>
    </row>
    <row r="1107" spans="1:10" ht="15" customHeight="1" x14ac:dyDescent="0.2">
      <c r="A1107" s="49" t="s">
        <v>3366</v>
      </c>
      <c r="B1107" s="49" t="s">
        <v>3367</v>
      </c>
      <c r="C1107" s="49" t="s">
        <v>129</v>
      </c>
      <c r="D1107" s="49">
        <v>0</v>
      </c>
      <c r="E1107" s="49">
        <v>0</v>
      </c>
      <c r="F1107" s="49" t="s">
        <v>129</v>
      </c>
      <c r="G1107" s="49" t="s">
        <v>129</v>
      </c>
      <c r="H1107" t="str">
        <f t="shared" si="34"/>
        <v>57020104</v>
      </c>
      <c r="I1107" t="str">
        <f>VLOOKUP(H1107,'Plan de cuentas'!A:J,4,FALSE)</f>
        <v>Analitica</v>
      </c>
      <c r="J1107" s="53">
        <f t="shared" si="35"/>
        <v>0</v>
      </c>
    </row>
    <row r="1108" spans="1:10" ht="15" customHeight="1" x14ac:dyDescent="0.2">
      <c r="A1108" s="50" t="s">
        <v>3368</v>
      </c>
      <c r="B1108" s="50" t="s">
        <v>1989</v>
      </c>
      <c r="C1108" s="50" t="s">
        <v>129</v>
      </c>
      <c r="D1108" s="50">
        <v>0</v>
      </c>
      <c r="E1108" s="50">
        <v>0</v>
      </c>
      <c r="F1108" s="50" t="s">
        <v>129</v>
      </c>
      <c r="G1108" s="50" t="s">
        <v>129</v>
      </c>
      <c r="H1108" t="str">
        <f t="shared" si="34"/>
        <v>57020105</v>
      </c>
      <c r="I1108" t="str">
        <f>VLOOKUP(H1108,'Plan de cuentas'!A:J,4,FALSE)</f>
        <v>Analitica</v>
      </c>
      <c r="J1108" s="53">
        <f t="shared" si="35"/>
        <v>0</v>
      </c>
    </row>
    <row r="1109" spans="1:10" ht="15" customHeight="1" x14ac:dyDescent="0.2">
      <c r="A1109" s="49" t="s">
        <v>3369</v>
      </c>
      <c r="B1109" s="49" t="s">
        <v>1993</v>
      </c>
      <c r="C1109" s="49" t="s">
        <v>1995</v>
      </c>
      <c r="D1109" s="49">
        <v>10789</v>
      </c>
      <c r="E1109" s="49">
        <v>0</v>
      </c>
      <c r="F1109" s="49" t="s">
        <v>1994</v>
      </c>
      <c r="G1109" s="49" t="s">
        <v>129</v>
      </c>
      <c r="H1109" t="str">
        <f t="shared" si="34"/>
        <v>57020106</v>
      </c>
      <c r="I1109" t="str">
        <f>VLOOKUP(H1109,'Plan de cuentas'!A:J,4,FALSE)</f>
        <v>Analitica</v>
      </c>
      <c r="J1109" s="53">
        <f t="shared" si="35"/>
        <v>0</v>
      </c>
    </row>
    <row r="1110" spans="1:10" ht="15" customHeight="1" x14ac:dyDescent="0.2">
      <c r="A1110" s="50" t="s">
        <v>3370</v>
      </c>
      <c r="B1110" s="50" t="s">
        <v>3371</v>
      </c>
      <c r="C1110" s="50" t="s">
        <v>3372</v>
      </c>
      <c r="D1110" s="50">
        <v>5180676.6399999997</v>
      </c>
      <c r="E1110" s="50">
        <v>5154681.1100000003</v>
      </c>
      <c r="F1110" s="50" t="s">
        <v>3373</v>
      </c>
      <c r="G1110" s="50" t="s">
        <v>129</v>
      </c>
      <c r="H1110" t="str">
        <f t="shared" si="34"/>
        <v>5703</v>
      </c>
      <c r="I1110" t="str">
        <f>VLOOKUP(H1110,'Plan de cuentas'!A:J,4,FALSE)</f>
        <v>Sintetica</v>
      </c>
      <c r="J1110" s="53">
        <f t="shared" si="35"/>
        <v>0</v>
      </c>
    </row>
    <row r="1111" spans="1:10" ht="15" customHeight="1" x14ac:dyDescent="0.2">
      <c r="A1111" s="49" t="s">
        <v>3374</v>
      </c>
      <c r="B1111" s="49" t="s">
        <v>3371</v>
      </c>
      <c r="C1111" s="49" t="s">
        <v>3372</v>
      </c>
      <c r="D1111" s="49">
        <v>5180676.6399999997</v>
      </c>
      <c r="E1111" s="49">
        <v>5154681.1100000003</v>
      </c>
      <c r="F1111" s="49" t="s">
        <v>3373</v>
      </c>
      <c r="G1111" s="49" t="s">
        <v>129</v>
      </c>
      <c r="H1111" t="str">
        <f t="shared" si="34"/>
        <v>570301</v>
      </c>
      <c r="I1111" t="str">
        <f>VLOOKUP(H1111,'Plan de cuentas'!A:J,4,FALSE)</f>
        <v>Sintetica</v>
      </c>
      <c r="J1111" s="53">
        <f t="shared" si="35"/>
        <v>0</v>
      </c>
    </row>
    <row r="1112" spans="1:10" ht="15" customHeight="1" x14ac:dyDescent="0.2">
      <c r="A1112" s="50" t="s">
        <v>3375</v>
      </c>
      <c r="B1112" s="50" t="s">
        <v>3376</v>
      </c>
      <c r="C1112" s="50" t="s">
        <v>129</v>
      </c>
      <c r="D1112" s="50">
        <v>0</v>
      </c>
      <c r="E1112" s="50">
        <v>0</v>
      </c>
      <c r="F1112" s="50" t="s">
        <v>129</v>
      </c>
      <c r="G1112" s="50" t="s">
        <v>129</v>
      </c>
      <c r="H1112" t="str">
        <f t="shared" si="34"/>
        <v>57030101</v>
      </c>
      <c r="I1112" t="str">
        <f>VLOOKUP(H1112,'Plan de cuentas'!A:J,4,FALSE)</f>
        <v>Analitica</v>
      </c>
      <c r="J1112" s="53">
        <f t="shared" si="35"/>
        <v>0</v>
      </c>
    </row>
    <row r="1113" spans="1:10" ht="15" customHeight="1" x14ac:dyDescent="0.2">
      <c r="A1113" s="49" t="s">
        <v>3377</v>
      </c>
      <c r="B1113" s="49" t="s">
        <v>3378</v>
      </c>
      <c r="C1113" s="49" t="s">
        <v>3379</v>
      </c>
      <c r="D1113" s="49">
        <v>15887.86</v>
      </c>
      <c r="E1113" s="49">
        <v>0</v>
      </c>
      <c r="F1113" s="49" t="s">
        <v>3380</v>
      </c>
      <c r="G1113" s="49" t="s">
        <v>129</v>
      </c>
      <c r="H1113" t="str">
        <f t="shared" si="34"/>
        <v>57030102</v>
      </c>
      <c r="I1113" t="str">
        <f>VLOOKUP(H1113,'Plan de cuentas'!A:J,4,FALSE)</f>
        <v>Analitica</v>
      </c>
      <c r="J1113" s="53">
        <f t="shared" si="35"/>
        <v>0</v>
      </c>
    </row>
    <row r="1114" spans="1:10" ht="15" customHeight="1" x14ac:dyDescent="0.2">
      <c r="A1114" s="50" t="s">
        <v>3381</v>
      </c>
      <c r="B1114" s="50" t="s">
        <v>3382</v>
      </c>
      <c r="C1114" s="50" t="s">
        <v>3383</v>
      </c>
      <c r="D1114" s="50">
        <v>5164788.78</v>
      </c>
      <c r="E1114" s="50">
        <v>5154681.1100000003</v>
      </c>
      <c r="F1114" s="50" t="s">
        <v>3384</v>
      </c>
      <c r="G1114" s="50" t="s">
        <v>129</v>
      </c>
      <c r="H1114" t="str">
        <f t="shared" si="34"/>
        <v>57030103</v>
      </c>
      <c r="I1114" t="str">
        <f>VLOOKUP(H1114,'Plan de cuentas'!A:J,4,FALSE)</f>
        <v>Analitica</v>
      </c>
      <c r="J1114" s="53">
        <f t="shared" si="35"/>
        <v>0</v>
      </c>
    </row>
    <row r="1115" spans="1:10" ht="15" customHeight="1" x14ac:dyDescent="0.2">
      <c r="A1115" s="49" t="s">
        <v>3385</v>
      </c>
      <c r="B1115" s="49" t="s">
        <v>3386</v>
      </c>
      <c r="C1115" s="49" t="s">
        <v>3387</v>
      </c>
      <c r="D1115" s="49">
        <v>2019485.23</v>
      </c>
      <c r="E1115" s="49">
        <v>3052887.73</v>
      </c>
      <c r="F1115" s="49" t="s">
        <v>3388</v>
      </c>
      <c r="G1115" s="49" t="s">
        <v>129</v>
      </c>
      <c r="H1115" t="str">
        <f t="shared" si="34"/>
        <v>58</v>
      </c>
      <c r="I1115" t="str">
        <f>VLOOKUP(H1115,'Plan de cuentas'!A:J,4,FALSE)</f>
        <v>Sintetica</v>
      </c>
      <c r="J1115" s="53">
        <f t="shared" si="35"/>
        <v>0</v>
      </c>
    </row>
    <row r="1116" spans="1:10" ht="15" customHeight="1" x14ac:dyDescent="0.2">
      <c r="A1116" s="50" t="s">
        <v>3389</v>
      </c>
      <c r="B1116" s="50" t="s">
        <v>3386</v>
      </c>
      <c r="C1116" s="50" t="s">
        <v>3387</v>
      </c>
      <c r="D1116" s="50">
        <v>2019485.23</v>
      </c>
      <c r="E1116" s="50">
        <v>3052887.73</v>
      </c>
      <c r="F1116" s="50" t="s">
        <v>3388</v>
      </c>
      <c r="G1116" s="50" t="s">
        <v>129</v>
      </c>
      <c r="H1116" t="str">
        <f t="shared" si="34"/>
        <v>5801</v>
      </c>
      <c r="I1116" t="str">
        <f>VLOOKUP(H1116,'Plan de cuentas'!A:J,4,FALSE)</f>
        <v>Sintetica</v>
      </c>
      <c r="J1116" s="53">
        <f t="shared" si="35"/>
        <v>0</v>
      </c>
    </row>
    <row r="1117" spans="1:10" ht="15" customHeight="1" x14ac:dyDescent="0.2">
      <c r="A1117" s="49" t="s">
        <v>3390</v>
      </c>
      <c r="B1117" s="49" t="s">
        <v>3391</v>
      </c>
      <c r="C1117" s="49" t="s">
        <v>3387</v>
      </c>
      <c r="D1117" s="49">
        <v>2019485.23</v>
      </c>
      <c r="E1117" s="49">
        <v>3052887.73</v>
      </c>
      <c r="F1117" s="49" t="s">
        <v>3388</v>
      </c>
      <c r="G1117" s="49" t="s">
        <v>129</v>
      </c>
      <c r="H1117" t="str">
        <f t="shared" si="34"/>
        <v>580101</v>
      </c>
      <c r="I1117" t="str">
        <f>VLOOKUP(H1117,'Plan de cuentas'!A:J,4,FALSE)</f>
        <v>Sintetica</v>
      </c>
      <c r="J1117" s="53">
        <f t="shared" si="35"/>
        <v>0</v>
      </c>
    </row>
    <row r="1118" spans="1:10" ht="15" customHeight="1" x14ac:dyDescent="0.2">
      <c r="A1118" s="50" t="s">
        <v>3392</v>
      </c>
      <c r="B1118" s="50" t="s">
        <v>3393</v>
      </c>
      <c r="C1118" s="50" t="s">
        <v>1241</v>
      </c>
      <c r="D1118" s="50">
        <v>94705.09</v>
      </c>
      <c r="E1118" s="50">
        <v>0</v>
      </c>
      <c r="F1118" s="50" t="s">
        <v>3394</v>
      </c>
      <c r="G1118" s="50" t="s">
        <v>129</v>
      </c>
      <c r="H1118" t="str">
        <f t="shared" si="34"/>
        <v>58010101</v>
      </c>
      <c r="I1118" t="str">
        <f>VLOOKUP(H1118,'Plan de cuentas'!A:J,4,FALSE)</f>
        <v>Analitica</v>
      </c>
      <c r="J1118" s="53">
        <f t="shared" si="35"/>
        <v>0</v>
      </c>
    </row>
    <row r="1119" spans="1:10" ht="15" customHeight="1" x14ac:dyDescent="0.2">
      <c r="A1119" s="49" t="s">
        <v>3395</v>
      </c>
      <c r="B1119" s="49" t="s">
        <v>3396</v>
      </c>
      <c r="C1119" s="49" t="s">
        <v>3397</v>
      </c>
      <c r="D1119" s="49">
        <v>54962.25</v>
      </c>
      <c r="E1119" s="49">
        <v>0</v>
      </c>
      <c r="F1119" s="49" t="s">
        <v>3398</v>
      </c>
      <c r="G1119" s="49" t="s">
        <v>129</v>
      </c>
      <c r="H1119" t="str">
        <f t="shared" si="34"/>
        <v>58010102</v>
      </c>
      <c r="I1119" t="str">
        <f>VLOOKUP(H1119,'Plan de cuentas'!A:J,4,FALSE)</f>
        <v>Analitica</v>
      </c>
      <c r="J1119" s="53">
        <f t="shared" si="35"/>
        <v>0</v>
      </c>
    </row>
    <row r="1120" spans="1:10" ht="15" customHeight="1" x14ac:dyDescent="0.2">
      <c r="A1120" s="50" t="s">
        <v>3399</v>
      </c>
      <c r="B1120" s="50" t="s">
        <v>3400</v>
      </c>
      <c r="C1120" s="50" t="s">
        <v>3401</v>
      </c>
      <c r="D1120" s="50">
        <v>997.9</v>
      </c>
      <c r="E1120" s="50">
        <v>0</v>
      </c>
      <c r="F1120" s="50" t="s">
        <v>3402</v>
      </c>
      <c r="G1120" s="50" t="s">
        <v>129</v>
      </c>
      <c r="H1120" t="str">
        <f t="shared" si="34"/>
        <v>58010103</v>
      </c>
      <c r="I1120" t="str">
        <f>VLOOKUP(H1120,'Plan de cuentas'!A:J,4,FALSE)</f>
        <v>Analitica</v>
      </c>
      <c r="J1120" s="53">
        <f t="shared" si="35"/>
        <v>0</v>
      </c>
    </row>
    <row r="1121" spans="1:10" ht="15" customHeight="1" x14ac:dyDescent="0.2">
      <c r="A1121" s="49" t="s">
        <v>3403</v>
      </c>
      <c r="B1121" s="49" t="s">
        <v>72</v>
      </c>
      <c r="C1121" s="49" t="s">
        <v>3404</v>
      </c>
      <c r="D1121" s="49">
        <v>1819261</v>
      </c>
      <c r="E1121" s="49">
        <v>3049894.82</v>
      </c>
      <c r="F1121" s="49" t="s">
        <v>3405</v>
      </c>
      <c r="G1121" s="49" t="s">
        <v>129</v>
      </c>
      <c r="H1121" t="str">
        <f t="shared" si="34"/>
        <v>58010104</v>
      </c>
      <c r="I1121" t="str">
        <f>VLOOKUP(H1121,'Plan de cuentas'!A:J,4,FALSE)</f>
        <v>Analitica</v>
      </c>
      <c r="J1121" s="53">
        <f t="shared" si="35"/>
        <v>0</v>
      </c>
    </row>
    <row r="1122" spans="1:10" ht="15" customHeight="1" x14ac:dyDescent="0.2">
      <c r="A1122" s="50" t="s">
        <v>3406</v>
      </c>
      <c r="B1122" s="50" t="s">
        <v>3407</v>
      </c>
      <c r="C1122" s="50" t="s">
        <v>3408</v>
      </c>
      <c r="D1122" s="50">
        <v>23463.67</v>
      </c>
      <c r="E1122" s="50">
        <v>2992.91</v>
      </c>
      <c r="F1122" s="50" t="s">
        <v>3409</v>
      </c>
      <c r="G1122" s="50" t="s">
        <v>129</v>
      </c>
      <c r="H1122" t="str">
        <f t="shared" si="34"/>
        <v>58010105</v>
      </c>
      <c r="I1122" t="str">
        <f>VLOOKUP(H1122,'Plan de cuentas'!A:J,4,FALSE)</f>
        <v>Analitica</v>
      </c>
      <c r="J1122" s="53">
        <f t="shared" si="35"/>
        <v>0</v>
      </c>
    </row>
    <row r="1123" spans="1:10" ht="15" customHeight="1" x14ac:dyDescent="0.2">
      <c r="A1123" s="49" t="s">
        <v>3410</v>
      </c>
      <c r="B1123" s="49" t="s">
        <v>3411</v>
      </c>
      <c r="C1123" s="49" t="s">
        <v>3412</v>
      </c>
      <c r="D1123" s="49">
        <v>28.86</v>
      </c>
      <c r="E1123" s="49">
        <v>0</v>
      </c>
      <c r="F1123" s="49" t="s">
        <v>3413</v>
      </c>
      <c r="G1123" s="49" t="s">
        <v>129</v>
      </c>
      <c r="H1123" t="str">
        <f t="shared" si="34"/>
        <v>58010106</v>
      </c>
      <c r="I1123" t="str">
        <f>VLOOKUP(H1123,'Plan de cuentas'!A:J,4,FALSE)</f>
        <v>Analitica</v>
      </c>
      <c r="J1123" s="53">
        <f t="shared" si="35"/>
        <v>0</v>
      </c>
    </row>
    <row r="1124" spans="1:10" ht="15" customHeight="1" x14ac:dyDescent="0.2">
      <c r="A1124" s="50" t="s">
        <v>3414</v>
      </c>
      <c r="B1124" s="50" t="s">
        <v>3415</v>
      </c>
      <c r="C1124" s="50" t="s">
        <v>129</v>
      </c>
      <c r="D1124" s="50">
        <v>0</v>
      </c>
      <c r="E1124" s="50">
        <v>0</v>
      </c>
      <c r="F1124" s="50" t="s">
        <v>129</v>
      </c>
      <c r="G1124" s="50" t="s">
        <v>129</v>
      </c>
      <c r="H1124" t="str">
        <f t="shared" si="34"/>
        <v>58010107</v>
      </c>
      <c r="I1124" t="str">
        <f>VLOOKUP(H1124,'Plan de cuentas'!A:J,4,FALSE)</f>
        <v>Analitica</v>
      </c>
      <c r="J1124" s="53">
        <f t="shared" si="35"/>
        <v>0</v>
      </c>
    </row>
    <row r="1125" spans="1:10" ht="15" customHeight="1" x14ac:dyDescent="0.2">
      <c r="A1125" s="49" t="s">
        <v>3416</v>
      </c>
      <c r="B1125" s="49" t="s">
        <v>3417</v>
      </c>
      <c r="C1125" s="49" t="s">
        <v>3418</v>
      </c>
      <c r="D1125" s="49">
        <v>26066.46</v>
      </c>
      <c r="E1125" s="49">
        <v>0</v>
      </c>
      <c r="F1125" s="49" t="s">
        <v>3419</v>
      </c>
      <c r="G1125" s="49" t="s">
        <v>129</v>
      </c>
      <c r="H1125" t="str">
        <f t="shared" si="34"/>
        <v>58010108</v>
      </c>
      <c r="I1125" t="str">
        <f>VLOOKUP(H1125,'Plan de cuentas'!A:J,4,FALSE)</f>
        <v>Analitica</v>
      </c>
      <c r="J1125" s="53">
        <f t="shared" si="35"/>
        <v>0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F2CCC-ADCD-42C6-A007-34DB88121272}">
  <sheetPr codeName="Hoja4"/>
  <dimension ref="A1:J1137"/>
  <sheetViews>
    <sheetView workbookViewId="0">
      <selection sqref="A1:J1"/>
    </sheetView>
  </sheetViews>
  <sheetFormatPr baseColWidth="10" defaultRowHeight="12.75" x14ac:dyDescent="0.2"/>
  <cols>
    <col min="3" max="3" width="48.140625" bestFit="1" customWidth="1"/>
  </cols>
  <sheetData>
    <row r="1" spans="1:10" ht="13.5" thickBot="1" x14ac:dyDescent="0.25">
      <c r="A1" s="310" t="s">
        <v>3422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0" ht="13.5" thickTop="1" x14ac:dyDescent="0.2">
      <c r="A2" s="51" t="s">
        <v>3423</v>
      </c>
      <c r="B2" s="51"/>
      <c r="C2" s="51" t="s">
        <v>3424</v>
      </c>
      <c r="D2" s="51" t="s">
        <v>3425</v>
      </c>
      <c r="E2" s="51" t="s">
        <v>3421</v>
      </c>
      <c r="F2" s="51" t="s">
        <v>3426</v>
      </c>
      <c r="G2" s="51" t="s">
        <v>3427</v>
      </c>
      <c r="H2" s="51" t="s">
        <v>3428</v>
      </c>
      <c r="I2" s="51" t="s">
        <v>3429</v>
      </c>
      <c r="J2" s="51" t="s">
        <v>3430</v>
      </c>
    </row>
    <row r="3" spans="1:10" x14ac:dyDescent="0.2">
      <c r="A3" s="54" t="s">
        <v>127</v>
      </c>
      <c r="B3" s="54">
        <v>1</v>
      </c>
      <c r="C3" s="54" t="s">
        <v>128</v>
      </c>
      <c r="D3" s="54" t="s">
        <v>3431</v>
      </c>
      <c r="E3" s="54" t="s">
        <v>3432</v>
      </c>
      <c r="F3" s="54" t="s">
        <v>3433</v>
      </c>
      <c r="G3" s="54" t="s">
        <v>3433</v>
      </c>
      <c r="H3" s="54" t="s">
        <v>115</v>
      </c>
      <c r="I3" s="54" t="s">
        <v>3434</v>
      </c>
      <c r="J3" s="54" t="s">
        <v>3434</v>
      </c>
    </row>
    <row r="4" spans="1:10" x14ac:dyDescent="0.2">
      <c r="A4" s="55" t="s">
        <v>3435</v>
      </c>
      <c r="B4" s="55">
        <v>11</v>
      </c>
      <c r="C4" s="55" t="s">
        <v>132</v>
      </c>
      <c r="D4" s="55" t="s">
        <v>3431</v>
      </c>
      <c r="E4" s="55" t="s">
        <v>3432</v>
      </c>
      <c r="F4" s="55" t="s">
        <v>3433</v>
      </c>
      <c r="G4" s="55" t="s">
        <v>3433</v>
      </c>
      <c r="H4" s="55" t="s">
        <v>115</v>
      </c>
      <c r="I4" s="55" t="s">
        <v>3434</v>
      </c>
      <c r="J4" s="55" t="s">
        <v>3434</v>
      </c>
    </row>
    <row r="5" spans="1:10" x14ac:dyDescent="0.2">
      <c r="A5" s="54" t="s">
        <v>3436</v>
      </c>
      <c r="B5" s="54">
        <v>1101</v>
      </c>
      <c r="C5" s="54" t="s">
        <v>135</v>
      </c>
      <c r="D5" s="54" t="s">
        <v>3431</v>
      </c>
      <c r="E5" s="54" t="s">
        <v>3432</v>
      </c>
      <c r="F5" s="54" t="s">
        <v>3433</v>
      </c>
      <c r="G5" s="54" t="s">
        <v>3433</v>
      </c>
      <c r="H5" s="54" t="s">
        <v>115</v>
      </c>
      <c r="I5" s="54" t="s">
        <v>3434</v>
      </c>
      <c r="J5" s="54" t="s">
        <v>3434</v>
      </c>
    </row>
    <row r="6" spans="1:10" x14ac:dyDescent="0.2">
      <c r="A6" s="55" t="s">
        <v>3437</v>
      </c>
      <c r="B6" s="55">
        <v>110101</v>
      </c>
      <c r="C6" s="55" t="s">
        <v>138</v>
      </c>
      <c r="D6" s="55" t="s">
        <v>3431</v>
      </c>
      <c r="E6" s="55" t="s">
        <v>3432</v>
      </c>
      <c r="F6" s="55" t="s">
        <v>3433</v>
      </c>
      <c r="G6" s="55" t="s">
        <v>3433</v>
      </c>
      <c r="H6" s="55" t="s">
        <v>115</v>
      </c>
      <c r="I6" s="55" t="s">
        <v>3434</v>
      </c>
      <c r="J6" s="55" t="s">
        <v>3434</v>
      </c>
    </row>
    <row r="7" spans="1:10" x14ac:dyDescent="0.2">
      <c r="A7" s="54" t="s">
        <v>3438</v>
      </c>
      <c r="B7" s="54">
        <v>11010101</v>
      </c>
      <c r="C7" s="54" t="s">
        <v>141</v>
      </c>
      <c r="D7" s="54" t="s">
        <v>3439</v>
      </c>
      <c r="E7" s="54" t="s">
        <v>3432</v>
      </c>
      <c r="F7" s="54" t="s">
        <v>3433</v>
      </c>
      <c r="G7" s="54" t="s">
        <v>3433</v>
      </c>
      <c r="H7" s="54" t="s">
        <v>115</v>
      </c>
      <c r="I7" s="54" t="s">
        <v>3434</v>
      </c>
      <c r="J7" s="54" t="s">
        <v>3434</v>
      </c>
    </row>
    <row r="8" spans="1:10" x14ac:dyDescent="0.2">
      <c r="A8" s="55" t="s">
        <v>3440</v>
      </c>
      <c r="B8" s="55">
        <v>11010102</v>
      </c>
      <c r="C8" s="55" t="s">
        <v>144</v>
      </c>
      <c r="D8" s="55" t="s">
        <v>3439</v>
      </c>
      <c r="E8" s="55" t="s">
        <v>3432</v>
      </c>
      <c r="F8" s="55" t="s">
        <v>3433</v>
      </c>
      <c r="G8" s="55" t="s">
        <v>3433</v>
      </c>
      <c r="H8" s="55" t="s">
        <v>115</v>
      </c>
      <c r="I8" s="55" t="s">
        <v>3434</v>
      </c>
      <c r="J8" s="55" t="s">
        <v>3434</v>
      </c>
    </row>
    <row r="9" spans="1:10" x14ac:dyDescent="0.2">
      <c r="A9" s="54" t="s">
        <v>3441</v>
      </c>
      <c r="B9" s="54">
        <v>11010103</v>
      </c>
      <c r="C9" s="54" t="s">
        <v>147</v>
      </c>
      <c r="D9" s="54" t="s">
        <v>3439</v>
      </c>
      <c r="E9" s="54" t="s">
        <v>3432</v>
      </c>
      <c r="F9" s="54" t="s">
        <v>3433</v>
      </c>
      <c r="G9" s="54" t="s">
        <v>3433</v>
      </c>
      <c r="H9" s="54" t="s">
        <v>115</v>
      </c>
      <c r="I9" s="54" t="s">
        <v>3434</v>
      </c>
      <c r="J9" s="54" t="s">
        <v>3434</v>
      </c>
    </row>
    <row r="10" spans="1:10" x14ac:dyDescent="0.2">
      <c r="A10" s="55" t="s">
        <v>3442</v>
      </c>
      <c r="B10" s="55">
        <v>11010104</v>
      </c>
      <c r="C10" s="55" t="s">
        <v>149</v>
      </c>
      <c r="D10" s="55" t="s">
        <v>3439</v>
      </c>
      <c r="E10" s="55" t="s">
        <v>3432</v>
      </c>
      <c r="F10" s="55" t="s">
        <v>3433</v>
      </c>
      <c r="G10" s="55" t="s">
        <v>3433</v>
      </c>
      <c r="H10" s="55" t="s">
        <v>115</v>
      </c>
      <c r="I10" s="55" t="s">
        <v>3434</v>
      </c>
      <c r="J10" s="55" t="s">
        <v>3434</v>
      </c>
    </row>
    <row r="11" spans="1:10" x14ac:dyDescent="0.2">
      <c r="A11" s="54" t="s">
        <v>3443</v>
      </c>
      <c r="B11" s="54">
        <v>11010105</v>
      </c>
      <c r="C11" s="54" t="s">
        <v>152</v>
      </c>
      <c r="D11" s="54" t="s">
        <v>3439</v>
      </c>
      <c r="E11" s="54" t="s">
        <v>3432</v>
      </c>
      <c r="F11" s="54" t="s">
        <v>3433</v>
      </c>
      <c r="G11" s="54" t="s">
        <v>3433</v>
      </c>
      <c r="H11" s="54" t="s">
        <v>115</v>
      </c>
      <c r="I11" s="54" t="s">
        <v>3434</v>
      </c>
      <c r="J11" s="54" t="s">
        <v>3434</v>
      </c>
    </row>
    <row r="12" spans="1:10" x14ac:dyDescent="0.2">
      <c r="A12" s="55" t="s">
        <v>3444</v>
      </c>
      <c r="B12" s="55">
        <v>110102</v>
      </c>
      <c r="C12" s="55" t="s">
        <v>155</v>
      </c>
      <c r="D12" s="55" t="s">
        <v>3431</v>
      </c>
      <c r="E12" s="55" t="s">
        <v>3432</v>
      </c>
      <c r="F12" s="55" t="s">
        <v>3433</v>
      </c>
      <c r="G12" s="55" t="s">
        <v>3433</v>
      </c>
      <c r="H12" s="55" t="s">
        <v>115</v>
      </c>
      <c r="I12" s="55" t="s">
        <v>3434</v>
      </c>
      <c r="J12" s="55" t="s">
        <v>3434</v>
      </c>
    </row>
    <row r="13" spans="1:10" x14ac:dyDescent="0.2">
      <c r="A13" s="54" t="s">
        <v>3445</v>
      </c>
      <c r="B13" s="54">
        <v>11010201</v>
      </c>
      <c r="C13" s="54" t="s">
        <v>158</v>
      </c>
      <c r="D13" s="54" t="s">
        <v>3439</v>
      </c>
      <c r="E13" s="54" t="s">
        <v>3432</v>
      </c>
      <c r="F13" s="54" t="s">
        <v>3433</v>
      </c>
      <c r="G13" s="54" t="s">
        <v>3433</v>
      </c>
      <c r="H13" s="54" t="s">
        <v>115</v>
      </c>
      <c r="I13" s="54" t="s">
        <v>3434</v>
      </c>
      <c r="J13" s="54" t="s">
        <v>3434</v>
      </c>
    </row>
    <row r="14" spans="1:10" x14ac:dyDescent="0.2">
      <c r="A14" s="55" t="s">
        <v>3446</v>
      </c>
      <c r="B14" s="55">
        <v>11010202</v>
      </c>
      <c r="C14" s="55" t="s">
        <v>161</v>
      </c>
      <c r="D14" s="55" t="s">
        <v>3439</v>
      </c>
      <c r="E14" s="55" t="s">
        <v>3432</v>
      </c>
      <c r="F14" s="55" t="s">
        <v>3433</v>
      </c>
      <c r="G14" s="55" t="s">
        <v>3433</v>
      </c>
      <c r="H14" s="55" t="s">
        <v>115</v>
      </c>
      <c r="I14" s="55" t="s">
        <v>3434</v>
      </c>
      <c r="J14" s="55" t="s">
        <v>3434</v>
      </c>
    </row>
    <row r="15" spans="1:10" x14ac:dyDescent="0.2">
      <c r="A15" s="54" t="s">
        <v>3447</v>
      </c>
      <c r="B15" s="54">
        <v>11010203</v>
      </c>
      <c r="C15" s="54" t="s">
        <v>164</v>
      </c>
      <c r="D15" s="54" t="s">
        <v>3439</v>
      </c>
      <c r="E15" s="54" t="s">
        <v>3432</v>
      </c>
      <c r="F15" s="54" t="s">
        <v>3433</v>
      </c>
      <c r="G15" s="54" t="s">
        <v>3433</v>
      </c>
      <c r="H15" s="54" t="s">
        <v>115</v>
      </c>
      <c r="I15" s="54" t="s">
        <v>3434</v>
      </c>
      <c r="J15" s="54" t="s">
        <v>3434</v>
      </c>
    </row>
    <row r="16" spans="1:10" x14ac:dyDescent="0.2">
      <c r="A16" s="55" t="s">
        <v>3448</v>
      </c>
      <c r="B16" s="55">
        <v>11010204</v>
      </c>
      <c r="C16" s="55" t="s">
        <v>167</v>
      </c>
      <c r="D16" s="55" t="s">
        <v>3439</v>
      </c>
      <c r="E16" s="55" t="s">
        <v>3432</v>
      </c>
      <c r="F16" s="55" t="s">
        <v>3433</v>
      </c>
      <c r="G16" s="55" t="s">
        <v>3433</v>
      </c>
      <c r="H16" s="55" t="s">
        <v>115</v>
      </c>
      <c r="I16" s="55" t="s">
        <v>3434</v>
      </c>
      <c r="J16" s="55" t="s">
        <v>3434</v>
      </c>
    </row>
    <row r="17" spans="1:10" x14ac:dyDescent="0.2">
      <c r="A17" s="54" t="s">
        <v>3449</v>
      </c>
      <c r="B17" s="54">
        <v>110103</v>
      </c>
      <c r="C17" s="54" t="s">
        <v>170</v>
      </c>
      <c r="D17" s="54" t="s">
        <v>3431</v>
      </c>
      <c r="E17" s="54" t="s">
        <v>3432</v>
      </c>
      <c r="F17" s="54" t="s">
        <v>3433</v>
      </c>
      <c r="G17" s="54" t="s">
        <v>3433</v>
      </c>
      <c r="H17" s="54" t="s">
        <v>115</v>
      </c>
      <c r="I17" s="54" t="s">
        <v>3434</v>
      </c>
      <c r="J17" s="54" t="s">
        <v>3434</v>
      </c>
    </row>
    <row r="18" spans="1:10" x14ac:dyDescent="0.2">
      <c r="A18" s="55" t="s">
        <v>3450</v>
      </c>
      <c r="B18" s="55">
        <v>11010301</v>
      </c>
      <c r="C18" s="55" t="s">
        <v>173</v>
      </c>
      <c r="D18" s="55" t="s">
        <v>3431</v>
      </c>
      <c r="E18" s="55" t="s">
        <v>3432</v>
      </c>
      <c r="F18" s="55" t="s">
        <v>3433</v>
      </c>
      <c r="G18" s="55" t="s">
        <v>3433</v>
      </c>
      <c r="H18" s="55" t="s">
        <v>115</v>
      </c>
      <c r="I18" s="55" t="s">
        <v>3434</v>
      </c>
      <c r="J18" s="55" t="s">
        <v>3434</v>
      </c>
    </row>
    <row r="19" spans="1:10" x14ac:dyDescent="0.2">
      <c r="A19" s="54" t="s">
        <v>3451</v>
      </c>
      <c r="B19" s="54">
        <v>1101030101</v>
      </c>
      <c r="C19" s="54" t="s">
        <v>176</v>
      </c>
      <c r="D19" s="54" t="s">
        <v>3439</v>
      </c>
      <c r="E19" s="54" t="s">
        <v>3432</v>
      </c>
      <c r="F19" s="54" t="s">
        <v>3433</v>
      </c>
      <c r="G19" s="54" t="s">
        <v>3433</v>
      </c>
      <c r="H19" s="54" t="s">
        <v>115</v>
      </c>
      <c r="I19" s="54" t="s">
        <v>3434</v>
      </c>
      <c r="J19" s="54" t="s">
        <v>3434</v>
      </c>
    </row>
    <row r="20" spans="1:10" x14ac:dyDescent="0.2">
      <c r="A20" s="55" t="s">
        <v>3452</v>
      </c>
      <c r="B20" s="55">
        <v>1101030102</v>
      </c>
      <c r="C20" s="55" t="s">
        <v>179</v>
      </c>
      <c r="D20" s="55" t="s">
        <v>3439</v>
      </c>
      <c r="E20" s="55" t="s">
        <v>3432</v>
      </c>
      <c r="F20" s="55" t="s">
        <v>3433</v>
      </c>
      <c r="G20" s="55" t="s">
        <v>3433</v>
      </c>
      <c r="H20" s="55" t="s">
        <v>115</v>
      </c>
      <c r="I20" s="55" t="s">
        <v>3434</v>
      </c>
      <c r="J20" s="55" t="s">
        <v>3434</v>
      </c>
    </row>
    <row r="21" spans="1:10" x14ac:dyDescent="0.2">
      <c r="A21" s="54" t="s">
        <v>3453</v>
      </c>
      <c r="B21" s="54">
        <v>1101030103</v>
      </c>
      <c r="C21" s="54" t="s">
        <v>182</v>
      </c>
      <c r="D21" s="54" t="s">
        <v>3439</v>
      </c>
      <c r="E21" s="54" t="s">
        <v>3432</v>
      </c>
      <c r="F21" s="54" t="s">
        <v>3433</v>
      </c>
      <c r="G21" s="54" t="s">
        <v>3433</v>
      </c>
      <c r="H21" s="54" t="s">
        <v>115</v>
      </c>
      <c r="I21" s="54" t="s">
        <v>3434</v>
      </c>
      <c r="J21" s="54" t="s">
        <v>3434</v>
      </c>
    </row>
    <row r="22" spans="1:10" x14ac:dyDescent="0.2">
      <c r="A22" s="55" t="s">
        <v>3454</v>
      </c>
      <c r="B22" s="55">
        <v>1101030104</v>
      </c>
      <c r="C22" s="55" t="s">
        <v>185</v>
      </c>
      <c r="D22" s="55" t="s">
        <v>3439</v>
      </c>
      <c r="E22" s="55" t="s">
        <v>3432</v>
      </c>
      <c r="F22" s="55" t="s">
        <v>3433</v>
      </c>
      <c r="G22" s="55" t="s">
        <v>3433</v>
      </c>
      <c r="H22" s="55" t="s">
        <v>115</v>
      </c>
      <c r="I22" s="55" t="s">
        <v>3434</v>
      </c>
      <c r="J22" s="55" t="s">
        <v>3434</v>
      </c>
    </row>
    <row r="23" spans="1:10" x14ac:dyDescent="0.2">
      <c r="A23" s="54" t="s">
        <v>3455</v>
      </c>
      <c r="B23" s="54">
        <v>1101030105</v>
      </c>
      <c r="C23" s="54" t="s">
        <v>188</v>
      </c>
      <c r="D23" s="54" t="s">
        <v>3439</v>
      </c>
      <c r="E23" s="54" t="s">
        <v>3432</v>
      </c>
      <c r="F23" s="54" t="s">
        <v>3433</v>
      </c>
      <c r="G23" s="54" t="s">
        <v>3433</v>
      </c>
      <c r="H23" s="54" t="s">
        <v>115</v>
      </c>
      <c r="I23" s="54" t="s">
        <v>3434</v>
      </c>
      <c r="J23" s="54" t="s">
        <v>3434</v>
      </c>
    </row>
    <row r="24" spans="1:10" x14ac:dyDescent="0.2">
      <c r="A24" s="55" t="s">
        <v>3456</v>
      </c>
      <c r="B24" s="55">
        <v>1101030106</v>
      </c>
      <c r="C24" s="55" t="s">
        <v>191</v>
      </c>
      <c r="D24" s="55" t="s">
        <v>3439</v>
      </c>
      <c r="E24" s="55" t="s">
        <v>3432</v>
      </c>
      <c r="F24" s="55" t="s">
        <v>3433</v>
      </c>
      <c r="G24" s="55" t="s">
        <v>3433</v>
      </c>
      <c r="H24" s="55" t="s">
        <v>115</v>
      </c>
      <c r="I24" s="55" t="s">
        <v>3434</v>
      </c>
      <c r="J24" s="55" t="s">
        <v>3434</v>
      </c>
    </row>
    <row r="25" spans="1:10" x14ac:dyDescent="0.2">
      <c r="A25" s="54" t="s">
        <v>3457</v>
      </c>
      <c r="B25" s="54">
        <v>1101030107</v>
      </c>
      <c r="C25" s="54" t="s">
        <v>194</v>
      </c>
      <c r="D25" s="54" t="s">
        <v>3439</v>
      </c>
      <c r="E25" s="54" t="s">
        <v>3432</v>
      </c>
      <c r="F25" s="54" t="s">
        <v>3433</v>
      </c>
      <c r="G25" s="54" t="s">
        <v>3433</v>
      </c>
      <c r="H25" s="54" t="s">
        <v>115</v>
      </c>
      <c r="I25" s="54" t="s">
        <v>3434</v>
      </c>
      <c r="J25" s="54" t="s">
        <v>3434</v>
      </c>
    </row>
    <row r="26" spans="1:10" x14ac:dyDescent="0.2">
      <c r="A26" s="55" t="s">
        <v>3458</v>
      </c>
      <c r="B26" s="55">
        <v>1101030108</v>
      </c>
      <c r="C26" s="55" t="s">
        <v>197</v>
      </c>
      <c r="D26" s="55" t="s">
        <v>3439</v>
      </c>
      <c r="E26" s="55" t="s">
        <v>3432</v>
      </c>
      <c r="F26" s="55" t="s">
        <v>3433</v>
      </c>
      <c r="G26" s="55" t="s">
        <v>3433</v>
      </c>
      <c r="H26" s="55" t="s">
        <v>115</v>
      </c>
      <c r="I26" s="55" t="s">
        <v>3434</v>
      </c>
      <c r="J26" s="55" t="s">
        <v>3434</v>
      </c>
    </row>
    <row r="27" spans="1:10" x14ac:dyDescent="0.2">
      <c r="A27" s="54" t="s">
        <v>3459</v>
      </c>
      <c r="B27" s="54">
        <v>1101030109</v>
      </c>
      <c r="C27" s="54" t="s">
        <v>200</v>
      </c>
      <c r="D27" s="54" t="s">
        <v>3439</v>
      </c>
      <c r="E27" s="54" t="s">
        <v>3432</v>
      </c>
      <c r="F27" s="54" t="s">
        <v>3433</v>
      </c>
      <c r="G27" s="54" t="s">
        <v>3433</v>
      </c>
      <c r="H27" s="54" t="s">
        <v>115</v>
      </c>
      <c r="I27" s="54" t="s">
        <v>3434</v>
      </c>
      <c r="J27" s="54" t="s">
        <v>3434</v>
      </c>
    </row>
    <row r="28" spans="1:10" x14ac:dyDescent="0.2">
      <c r="A28" s="55" t="s">
        <v>3460</v>
      </c>
      <c r="B28" s="55">
        <v>1101030110</v>
      </c>
      <c r="C28" s="55" t="s">
        <v>203</v>
      </c>
      <c r="D28" s="55" t="s">
        <v>3439</v>
      </c>
      <c r="E28" s="55" t="s">
        <v>3432</v>
      </c>
      <c r="F28" s="55" t="s">
        <v>3433</v>
      </c>
      <c r="G28" s="55" t="s">
        <v>3433</v>
      </c>
      <c r="H28" s="55" t="s">
        <v>115</v>
      </c>
      <c r="I28" s="55" t="s">
        <v>3434</v>
      </c>
      <c r="J28" s="55" t="s">
        <v>3434</v>
      </c>
    </row>
    <row r="29" spans="1:10" x14ac:dyDescent="0.2">
      <c r="A29" s="54" t="s">
        <v>3461</v>
      </c>
      <c r="B29" s="54">
        <v>11010302</v>
      </c>
      <c r="C29" s="54" t="s">
        <v>205</v>
      </c>
      <c r="D29" s="54" t="s">
        <v>3431</v>
      </c>
      <c r="E29" s="54" t="s">
        <v>3432</v>
      </c>
      <c r="F29" s="54" t="s">
        <v>3433</v>
      </c>
      <c r="G29" s="54" t="s">
        <v>3433</v>
      </c>
      <c r="H29" s="54" t="s">
        <v>115</v>
      </c>
      <c r="I29" s="54" t="s">
        <v>3434</v>
      </c>
      <c r="J29" s="54" t="s">
        <v>3434</v>
      </c>
    </row>
    <row r="30" spans="1:10" x14ac:dyDescent="0.2">
      <c r="A30" s="55" t="s">
        <v>3462</v>
      </c>
      <c r="B30" s="55">
        <v>1101030201</v>
      </c>
      <c r="C30" s="55" t="s">
        <v>208</v>
      </c>
      <c r="D30" s="55" t="s">
        <v>3439</v>
      </c>
      <c r="E30" s="55" t="s">
        <v>3432</v>
      </c>
      <c r="F30" s="55" t="s">
        <v>3433</v>
      </c>
      <c r="G30" s="55" t="s">
        <v>3433</v>
      </c>
      <c r="H30" s="55" t="s">
        <v>115</v>
      </c>
      <c r="I30" s="55" t="s">
        <v>3434</v>
      </c>
      <c r="J30" s="55" t="s">
        <v>3434</v>
      </c>
    </row>
    <row r="31" spans="1:10" x14ac:dyDescent="0.2">
      <c r="A31" s="54" t="s">
        <v>3463</v>
      </c>
      <c r="B31" s="54">
        <v>1101030202</v>
      </c>
      <c r="C31" s="54" t="s">
        <v>211</v>
      </c>
      <c r="D31" s="54" t="s">
        <v>3439</v>
      </c>
      <c r="E31" s="54" t="s">
        <v>3432</v>
      </c>
      <c r="F31" s="54" t="s">
        <v>3433</v>
      </c>
      <c r="G31" s="54" t="s">
        <v>3433</v>
      </c>
      <c r="H31" s="54" t="s">
        <v>115</v>
      </c>
      <c r="I31" s="54" t="s">
        <v>3434</v>
      </c>
      <c r="J31" s="54" t="s">
        <v>3434</v>
      </c>
    </row>
    <row r="32" spans="1:10" x14ac:dyDescent="0.2">
      <c r="A32" s="55" t="s">
        <v>3464</v>
      </c>
      <c r="B32" s="55">
        <v>1101030203</v>
      </c>
      <c r="C32" s="55" t="s">
        <v>214</v>
      </c>
      <c r="D32" s="55" t="s">
        <v>3439</v>
      </c>
      <c r="E32" s="55" t="s">
        <v>3432</v>
      </c>
      <c r="F32" s="55" t="s">
        <v>3433</v>
      </c>
      <c r="G32" s="55" t="s">
        <v>3433</v>
      </c>
      <c r="H32" s="55" t="s">
        <v>115</v>
      </c>
      <c r="I32" s="55" t="s">
        <v>3434</v>
      </c>
      <c r="J32" s="55" t="s">
        <v>3434</v>
      </c>
    </row>
    <row r="33" spans="1:10" x14ac:dyDescent="0.2">
      <c r="A33" s="54" t="s">
        <v>3465</v>
      </c>
      <c r="B33" s="54">
        <v>1101030204</v>
      </c>
      <c r="C33" s="54" t="s">
        <v>217</v>
      </c>
      <c r="D33" s="54" t="s">
        <v>3439</v>
      </c>
      <c r="E33" s="54" t="s">
        <v>3432</v>
      </c>
      <c r="F33" s="54" t="s">
        <v>3433</v>
      </c>
      <c r="G33" s="54" t="s">
        <v>3433</v>
      </c>
      <c r="H33" s="54" t="s">
        <v>115</v>
      </c>
      <c r="I33" s="54" t="s">
        <v>3434</v>
      </c>
      <c r="J33" s="54" t="s">
        <v>3434</v>
      </c>
    </row>
    <row r="34" spans="1:10" x14ac:dyDescent="0.2">
      <c r="A34" s="55" t="s">
        <v>3466</v>
      </c>
      <c r="B34" s="55">
        <v>1101030205</v>
      </c>
      <c r="C34" s="55" t="s">
        <v>220</v>
      </c>
      <c r="D34" s="55" t="s">
        <v>3439</v>
      </c>
      <c r="E34" s="55" t="s">
        <v>3432</v>
      </c>
      <c r="F34" s="55" t="s">
        <v>3433</v>
      </c>
      <c r="G34" s="55" t="s">
        <v>3433</v>
      </c>
      <c r="H34" s="55" t="s">
        <v>115</v>
      </c>
      <c r="I34" s="55" t="s">
        <v>3434</v>
      </c>
      <c r="J34" s="55" t="s">
        <v>3434</v>
      </c>
    </row>
    <row r="35" spans="1:10" x14ac:dyDescent="0.2">
      <c r="A35" s="54" t="s">
        <v>3467</v>
      </c>
      <c r="B35" s="54">
        <v>1101030206</v>
      </c>
      <c r="C35" s="54" t="s">
        <v>222</v>
      </c>
      <c r="D35" s="54" t="s">
        <v>3439</v>
      </c>
      <c r="E35" s="54" t="s">
        <v>3432</v>
      </c>
      <c r="F35" s="54" t="s">
        <v>3433</v>
      </c>
      <c r="G35" s="54" t="s">
        <v>3433</v>
      </c>
      <c r="H35" s="54" t="s">
        <v>115</v>
      </c>
      <c r="I35" s="54" t="s">
        <v>3434</v>
      </c>
      <c r="J35" s="54" t="s">
        <v>3434</v>
      </c>
    </row>
    <row r="36" spans="1:10" x14ac:dyDescent="0.2">
      <c r="A36" s="55" t="s">
        <v>3468</v>
      </c>
      <c r="B36" s="55">
        <v>1101030207</v>
      </c>
      <c r="C36" s="55" t="s">
        <v>225</v>
      </c>
      <c r="D36" s="55" t="s">
        <v>3439</v>
      </c>
      <c r="E36" s="55" t="s">
        <v>3432</v>
      </c>
      <c r="F36" s="55" t="s">
        <v>3433</v>
      </c>
      <c r="G36" s="55" t="s">
        <v>3433</v>
      </c>
      <c r="H36" s="55" t="s">
        <v>115</v>
      </c>
      <c r="I36" s="55" t="s">
        <v>3434</v>
      </c>
      <c r="J36" s="55" t="s">
        <v>3434</v>
      </c>
    </row>
    <row r="37" spans="1:10" x14ac:dyDescent="0.2">
      <c r="A37" s="54" t="s">
        <v>3469</v>
      </c>
      <c r="B37" s="54">
        <v>1101030208</v>
      </c>
      <c r="C37" s="54" t="s">
        <v>228</v>
      </c>
      <c r="D37" s="54" t="s">
        <v>3439</v>
      </c>
      <c r="E37" s="54" t="s">
        <v>3432</v>
      </c>
      <c r="F37" s="54" t="s">
        <v>3433</v>
      </c>
      <c r="G37" s="54" t="s">
        <v>3433</v>
      </c>
      <c r="H37" s="54" t="s">
        <v>115</v>
      </c>
      <c r="I37" s="54" t="s">
        <v>3434</v>
      </c>
      <c r="J37" s="54" t="s">
        <v>3434</v>
      </c>
    </row>
    <row r="38" spans="1:10" x14ac:dyDescent="0.2">
      <c r="A38" s="55" t="s">
        <v>3470</v>
      </c>
      <c r="B38" s="55">
        <v>1101030209</v>
      </c>
      <c r="C38" s="55" t="s">
        <v>231</v>
      </c>
      <c r="D38" s="55" t="s">
        <v>3439</v>
      </c>
      <c r="E38" s="55" t="s">
        <v>3432</v>
      </c>
      <c r="F38" s="55" t="s">
        <v>3433</v>
      </c>
      <c r="G38" s="55" t="s">
        <v>3433</v>
      </c>
      <c r="H38" s="55" t="s">
        <v>115</v>
      </c>
      <c r="I38" s="55" t="s">
        <v>3434</v>
      </c>
      <c r="J38" s="55" t="s">
        <v>3434</v>
      </c>
    </row>
    <row r="39" spans="1:10" x14ac:dyDescent="0.2">
      <c r="A39" s="54" t="s">
        <v>3471</v>
      </c>
      <c r="B39" s="54">
        <v>1101030210</v>
      </c>
      <c r="C39" s="54" t="s">
        <v>234</v>
      </c>
      <c r="D39" s="54" t="s">
        <v>3439</v>
      </c>
      <c r="E39" s="54" t="s">
        <v>3432</v>
      </c>
      <c r="F39" s="54" t="s">
        <v>3433</v>
      </c>
      <c r="G39" s="54" t="s">
        <v>3433</v>
      </c>
      <c r="H39" s="54" t="s">
        <v>115</v>
      </c>
      <c r="I39" s="54" t="s">
        <v>3434</v>
      </c>
      <c r="J39" s="54" t="s">
        <v>3434</v>
      </c>
    </row>
    <row r="40" spans="1:10" x14ac:dyDescent="0.2">
      <c r="A40" s="55" t="s">
        <v>3472</v>
      </c>
      <c r="B40" s="55">
        <v>1101030211</v>
      </c>
      <c r="C40" s="55" t="s">
        <v>236</v>
      </c>
      <c r="D40" s="55" t="s">
        <v>3439</v>
      </c>
      <c r="E40" s="55" t="s">
        <v>3432</v>
      </c>
      <c r="F40" s="55" t="s">
        <v>3433</v>
      </c>
      <c r="G40" s="55" t="s">
        <v>3433</v>
      </c>
      <c r="H40" s="55" t="s">
        <v>115</v>
      </c>
      <c r="I40" s="55" t="s">
        <v>3434</v>
      </c>
      <c r="J40" s="55" t="s">
        <v>3434</v>
      </c>
    </row>
    <row r="41" spans="1:10" x14ac:dyDescent="0.2">
      <c r="A41" s="54" t="s">
        <v>3473</v>
      </c>
      <c r="B41" s="54">
        <v>1102</v>
      </c>
      <c r="C41" s="54" t="s">
        <v>242</v>
      </c>
      <c r="D41" s="54" t="s">
        <v>3431</v>
      </c>
      <c r="E41" s="54" t="s">
        <v>3432</v>
      </c>
      <c r="F41" s="54" t="s">
        <v>3433</v>
      </c>
      <c r="G41" s="54" t="s">
        <v>3433</v>
      </c>
      <c r="H41" s="54" t="s">
        <v>115</v>
      </c>
      <c r="I41" s="54" t="s">
        <v>3434</v>
      </c>
      <c r="J41" s="54" t="s">
        <v>3434</v>
      </c>
    </row>
    <row r="42" spans="1:10" x14ac:dyDescent="0.2">
      <c r="A42" s="55" t="s">
        <v>3474</v>
      </c>
      <c r="B42" s="55">
        <v>110201</v>
      </c>
      <c r="C42" s="55" t="s">
        <v>244</v>
      </c>
      <c r="D42" s="55" t="s">
        <v>3431</v>
      </c>
      <c r="E42" s="55" t="s">
        <v>3432</v>
      </c>
      <c r="F42" s="55" t="s">
        <v>3433</v>
      </c>
      <c r="G42" s="55" t="s">
        <v>3433</v>
      </c>
      <c r="H42" s="55" t="s">
        <v>115</v>
      </c>
      <c r="I42" s="55" t="s">
        <v>3434</v>
      </c>
      <c r="J42" s="55" t="s">
        <v>3434</v>
      </c>
    </row>
    <row r="43" spans="1:10" x14ac:dyDescent="0.2">
      <c r="A43" s="54" t="s">
        <v>3475</v>
      </c>
      <c r="B43" s="54">
        <v>11020101</v>
      </c>
      <c r="C43" s="54" t="s">
        <v>246</v>
      </c>
      <c r="D43" s="54" t="s">
        <v>3439</v>
      </c>
      <c r="E43" s="54" t="s">
        <v>3432</v>
      </c>
      <c r="F43" s="54" t="s">
        <v>3433</v>
      </c>
      <c r="G43" s="54" t="s">
        <v>3433</v>
      </c>
      <c r="H43" s="54" t="s">
        <v>115</v>
      </c>
      <c r="I43" s="54" t="s">
        <v>3434</v>
      </c>
      <c r="J43" s="54" t="s">
        <v>3434</v>
      </c>
    </row>
    <row r="44" spans="1:10" x14ac:dyDescent="0.2">
      <c r="A44" s="55" t="s">
        <v>3476</v>
      </c>
      <c r="B44" s="55">
        <v>11020102</v>
      </c>
      <c r="C44" s="55" t="s">
        <v>248</v>
      </c>
      <c r="D44" s="55" t="s">
        <v>3439</v>
      </c>
      <c r="E44" s="55" t="s">
        <v>3432</v>
      </c>
      <c r="F44" s="55" t="s">
        <v>3433</v>
      </c>
      <c r="G44" s="55" t="s">
        <v>3433</v>
      </c>
      <c r="H44" s="55" t="s">
        <v>115</v>
      </c>
      <c r="I44" s="55" t="s">
        <v>3434</v>
      </c>
      <c r="J44" s="55" t="s">
        <v>3434</v>
      </c>
    </row>
    <row r="45" spans="1:10" x14ac:dyDescent="0.2">
      <c r="A45" s="54" t="s">
        <v>3477</v>
      </c>
      <c r="B45" s="54">
        <v>1103</v>
      </c>
      <c r="C45" s="54" t="s">
        <v>250</v>
      </c>
      <c r="D45" s="54" t="s">
        <v>3431</v>
      </c>
      <c r="E45" s="54" t="s">
        <v>3432</v>
      </c>
      <c r="F45" s="54" t="s">
        <v>3433</v>
      </c>
      <c r="G45" s="54" t="s">
        <v>3433</v>
      </c>
      <c r="H45" s="54" t="s">
        <v>115</v>
      </c>
      <c r="I45" s="54" t="s">
        <v>3434</v>
      </c>
      <c r="J45" s="54" t="s">
        <v>3434</v>
      </c>
    </row>
    <row r="46" spans="1:10" x14ac:dyDescent="0.2">
      <c r="A46" s="55" t="s">
        <v>3478</v>
      </c>
      <c r="B46" s="55">
        <v>110301</v>
      </c>
      <c r="C46" s="55" t="s">
        <v>253</v>
      </c>
      <c r="D46" s="55" t="s">
        <v>3431</v>
      </c>
      <c r="E46" s="55" t="s">
        <v>3432</v>
      </c>
      <c r="F46" s="55" t="s">
        <v>3433</v>
      </c>
      <c r="G46" s="55" t="s">
        <v>3433</v>
      </c>
      <c r="H46" s="55" t="s">
        <v>115</v>
      </c>
      <c r="I46" s="55" t="s">
        <v>3434</v>
      </c>
      <c r="J46" s="55" t="s">
        <v>3434</v>
      </c>
    </row>
    <row r="47" spans="1:10" x14ac:dyDescent="0.2">
      <c r="A47" s="54" t="s">
        <v>3479</v>
      </c>
      <c r="B47" s="54">
        <v>11030101</v>
      </c>
      <c r="C47" s="54" t="s">
        <v>256</v>
      </c>
      <c r="D47" s="54" t="s">
        <v>3431</v>
      </c>
      <c r="E47" s="54" t="s">
        <v>3432</v>
      </c>
      <c r="F47" s="54" t="s">
        <v>3433</v>
      </c>
      <c r="G47" s="54" t="s">
        <v>3433</v>
      </c>
      <c r="H47" s="54" t="s">
        <v>115</v>
      </c>
      <c r="I47" s="54" t="s">
        <v>3434</v>
      </c>
      <c r="J47" s="54" t="s">
        <v>3434</v>
      </c>
    </row>
    <row r="48" spans="1:10" x14ac:dyDescent="0.2">
      <c r="A48" s="55" t="s">
        <v>3480</v>
      </c>
      <c r="B48" s="55">
        <v>1103010101</v>
      </c>
      <c r="C48" s="55" t="s">
        <v>259</v>
      </c>
      <c r="D48" s="55" t="s">
        <v>3439</v>
      </c>
      <c r="E48" s="55" t="s">
        <v>3432</v>
      </c>
      <c r="F48" s="55" t="s">
        <v>3433</v>
      </c>
      <c r="G48" s="55" t="s">
        <v>3433</v>
      </c>
      <c r="H48" s="55" t="s">
        <v>115</v>
      </c>
      <c r="I48" s="55" t="s">
        <v>3434</v>
      </c>
      <c r="J48" s="55" t="s">
        <v>3434</v>
      </c>
    </row>
    <row r="49" spans="1:10" x14ac:dyDescent="0.2">
      <c r="A49" s="54" t="s">
        <v>3481</v>
      </c>
      <c r="B49" s="54">
        <v>1103010102</v>
      </c>
      <c r="C49" s="54" t="s">
        <v>262</v>
      </c>
      <c r="D49" s="54" t="s">
        <v>3439</v>
      </c>
      <c r="E49" s="54" t="s">
        <v>3432</v>
      </c>
      <c r="F49" s="54" t="s">
        <v>3433</v>
      </c>
      <c r="G49" s="54" t="s">
        <v>3433</v>
      </c>
      <c r="H49" s="54" t="s">
        <v>115</v>
      </c>
      <c r="I49" s="54" t="s">
        <v>3434</v>
      </c>
      <c r="J49" s="54" t="s">
        <v>3434</v>
      </c>
    </row>
    <row r="50" spans="1:10" x14ac:dyDescent="0.2">
      <c r="A50" s="55" t="s">
        <v>3482</v>
      </c>
      <c r="B50" s="55">
        <v>1103010103</v>
      </c>
      <c r="C50" s="55" t="s">
        <v>264</v>
      </c>
      <c r="D50" s="55" t="s">
        <v>3439</v>
      </c>
      <c r="E50" s="55" t="s">
        <v>3432</v>
      </c>
      <c r="F50" s="55" t="s">
        <v>3433</v>
      </c>
      <c r="G50" s="55" t="s">
        <v>3433</v>
      </c>
      <c r="H50" s="55" t="s">
        <v>115</v>
      </c>
      <c r="I50" s="55" t="s">
        <v>3434</v>
      </c>
      <c r="J50" s="55" t="s">
        <v>3434</v>
      </c>
    </row>
    <row r="51" spans="1:10" x14ac:dyDescent="0.2">
      <c r="A51" s="54" t="s">
        <v>3483</v>
      </c>
      <c r="B51" s="54">
        <v>1103010104</v>
      </c>
      <c r="C51" s="54" t="s">
        <v>267</v>
      </c>
      <c r="D51" s="54" t="s">
        <v>3439</v>
      </c>
      <c r="E51" s="54" t="s">
        <v>3432</v>
      </c>
      <c r="F51" s="54" t="s">
        <v>3433</v>
      </c>
      <c r="G51" s="54" t="s">
        <v>3433</v>
      </c>
      <c r="H51" s="54" t="s">
        <v>115</v>
      </c>
      <c r="I51" s="54" t="s">
        <v>3434</v>
      </c>
      <c r="J51" s="54" t="s">
        <v>3434</v>
      </c>
    </row>
    <row r="52" spans="1:10" x14ac:dyDescent="0.2">
      <c r="A52" s="55" t="s">
        <v>3484</v>
      </c>
      <c r="B52" s="55">
        <v>1103010105</v>
      </c>
      <c r="C52" s="55" t="s">
        <v>270</v>
      </c>
      <c r="D52" s="55" t="s">
        <v>3439</v>
      </c>
      <c r="E52" s="55" t="s">
        <v>3432</v>
      </c>
      <c r="F52" s="55" t="s">
        <v>3433</v>
      </c>
      <c r="G52" s="55" t="s">
        <v>3433</v>
      </c>
      <c r="H52" s="55" t="s">
        <v>115</v>
      </c>
      <c r="I52" s="55" t="s">
        <v>3434</v>
      </c>
      <c r="J52" s="55" t="s">
        <v>3434</v>
      </c>
    </row>
    <row r="53" spans="1:10" x14ac:dyDescent="0.2">
      <c r="A53" s="54" t="s">
        <v>3485</v>
      </c>
      <c r="B53" s="54">
        <v>1103010107</v>
      </c>
      <c r="C53" s="54" t="s">
        <v>272</v>
      </c>
      <c r="D53" s="54" t="s">
        <v>3439</v>
      </c>
      <c r="E53" s="54" t="s">
        <v>3432</v>
      </c>
      <c r="F53" s="54" t="s">
        <v>3433</v>
      </c>
      <c r="G53" s="54" t="s">
        <v>3433</v>
      </c>
      <c r="H53" s="54" t="s">
        <v>115</v>
      </c>
      <c r="I53" s="54" t="s">
        <v>3434</v>
      </c>
      <c r="J53" s="54" t="s">
        <v>3434</v>
      </c>
    </row>
    <row r="54" spans="1:10" x14ac:dyDescent="0.2">
      <c r="A54" s="55" t="s">
        <v>3486</v>
      </c>
      <c r="B54" s="55">
        <v>11030102</v>
      </c>
      <c r="C54" s="55" t="s">
        <v>275</v>
      </c>
      <c r="D54" s="55" t="s">
        <v>3431</v>
      </c>
      <c r="E54" s="55" t="s">
        <v>3432</v>
      </c>
      <c r="F54" s="55" t="s">
        <v>3433</v>
      </c>
      <c r="G54" s="55" t="s">
        <v>3433</v>
      </c>
      <c r="H54" s="55" t="s">
        <v>115</v>
      </c>
      <c r="I54" s="55" t="s">
        <v>3434</v>
      </c>
      <c r="J54" s="55" t="s">
        <v>3434</v>
      </c>
    </row>
    <row r="55" spans="1:10" x14ac:dyDescent="0.2">
      <c r="A55" s="54" t="s">
        <v>3487</v>
      </c>
      <c r="B55" s="54">
        <v>1103010201</v>
      </c>
      <c r="C55" s="54" t="s">
        <v>278</v>
      </c>
      <c r="D55" s="54" t="s">
        <v>3439</v>
      </c>
      <c r="E55" s="54" t="s">
        <v>3432</v>
      </c>
      <c r="F55" s="54" t="s">
        <v>3433</v>
      </c>
      <c r="G55" s="54" t="s">
        <v>3433</v>
      </c>
      <c r="H55" s="54" t="s">
        <v>115</v>
      </c>
      <c r="I55" s="54" t="s">
        <v>3434</v>
      </c>
      <c r="J55" s="54" t="s">
        <v>3434</v>
      </c>
    </row>
    <row r="56" spans="1:10" x14ac:dyDescent="0.2">
      <c r="A56" s="55" t="s">
        <v>3488</v>
      </c>
      <c r="B56" s="55">
        <v>1103010202</v>
      </c>
      <c r="C56" s="55" t="s">
        <v>281</v>
      </c>
      <c r="D56" s="55" t="s">
        <v>3439</v>
      </c>
      <c r="E56" s="55" t="s">
        <v>3432</v>
      </c>
      <c r="F56" s="55" t="s">
        <v>3433</v>
      </c>
      <c r="G56" s="55" t="s">
        <v>3433</v>
      </c>
      <c r="H56" s="55" t="s">
        <v>115</v>
      </c>
      <c r="I56" s="55" t="s">
        <v>3434</v>
      </c>
      <c r="J56" s="55" t="s">
        <v>3434</v>
      </c>
    </row>
    <row r="57" spans="1:10" x14ac:dyDescent="0.2">
      <c r="A57" s="54" t="s">
        <v>3489</v>
      </c>
      <c r="B57" s="54">
        <v>1103010203</v>
      </c>
      <c r="C57" s="54" t="s">
        <v>284</v>
      </c>
      <c r="D57" s="54" t="s">
        <v>3439</v>
      </c>
      <c r="E57" s="54" t="s">
        <v>3432</v>
      </c>
      <c r="F57" s="54" t="s">
        <v>3433</v>
      </c>
      <c r="G57" s="54" t="s">
        <v>3433</v>
      </c>
      <c r="H57" s="54" t="s">
        <v>115</v>
      </c>
      <c r="I57" s="54" t="s">
        <v>3434</v>
      </c>
      <c r="J57" s="54" t="s">
        <v>3434</v>
      </c>
    </row>
    <row r="58" spans="1:10" x14ac:dyDescent="0.2">
      <c r="A58" s="55" t="s">
        <v>3490</v>
      </c>
      <c r="B58" s="55">
        <v>1103010204</v>
      </c>
      <c r="C58" s="55" t="s">
        <v>287</v>
      </c>
      <c r="D58" s="55" t="s">
        <v>3439</v>
      </c>
      <c r="E58" s="55" t="s">
        <v>3432</v>
      </c>
      <c r="F58" s="55" t="s">
        <v>3433</v>
      </c>
      <c r="G58" s="55" t="s">
        <v>3433</v>
      </c>
      <c r="H58" s="55" t="s">
        <v>115</v>
      </c>
      <c r="I58" s="55" t="s">
        <v>3434</v>
      </c>
      <c r="J58" s="55" t="s">
        <v>3434</v>
      </c>
    </row>
    <row r="59" spans="1:10" x14ac:dyDescent="0.2">
      <c r="A59" s="54" t="s">
        <v>3491</v>
      </c>
      <c r="B59" s="54">
        <v>11030103</v>
      </c>
      <c r="C59" s="54" t="s">
        <v>290</v>
      </c>
      <c r="D59" s="54" t="s">
        <v>3431</v>
      </c>
      <c r="E59" s="54" t="s">
        <v>3432</v>
      </c>
      <c r="F59" s="54" t="s">
        <v>3433</v>
      </c>
      <c r="G59" s="54" t="s">
        <v>3433</v>
      </c>
      <c r="H59" s="54" t="s">
        <v>115</v>
      </c>
      <c r="I59" s="54" t="s">
        <v>3434</v>
      </c>
      <c r="J59" s="54" t="s">
        <v>3434</v>
      </c>
    </row>
    <row r="60" spans="1:10" x14ac:dyDescent="0.2">
      <c r="A60" s="55" t="s">
        <v>3492</v>
      </c>
      <c r="B60" s="55">
        <v>1103010301</v>
      </c>
      <c r="C60" s="55" t="s">
        <v>293</v>
      </c>
      <c r="D60" s="55" t="s">
        <v>3439</v>
      </c>
      <c r="E60" s="55" t="s">
        <v>3432</v>
      </c>
      <c r="F60" s="55" t="s">
        <v>3433</v>
      </c>
      <c r="G60" s="55" t="s">
        <v>3433</v>
      </c>
      <c r="H60" s="55" t="s">
        <v>115</v>
      </c>
      <c r="I60" s="55" t="s">
        <v>3434</v>
      </c>
      <c r="J60" s="55" t="s">
        <v>3434</v>
      </c>
    </row>
    <row r="61" spans="1:10" x14ac:dyDescent="0.2">
      <c r="A61" s="54" t="s">
        <v>3493</v>
      </c>
      <c r="B61" s="54">
        <v>110302</v>
      </c>
      <c r="C61" s="54" t="s">
        <v>295</v>
      </c>
      <c r="D61" s="54" t="s">
        <v>3431</v>
      </c>
      <c r="E61" s="54" t="s">
        <v>3432</v>
      </c>
      <c r="F61" s="54" t="s">
        <v>3433</v>
      </c>
      <c r="G61" s="54" t="s">
        <v>3433</v>
      </c>
      <c r="H61" s="54" t="s">
        <v>115</v>
      </c>
      <c r="I61" s="54" t="s">
        <v>3434</v>
      </c>
      <c r="J61" s="54" t="s">
        <v>3434</v>
      </c>
    </row>
    <row r="62" spans="1:10" x14ac:dyDescent="0.2">
      <c r="A62" s="55" t="s">
        <v>3494</v>
      </c>
      <c r="B62" s="55">
        <v>11030201</v>
      </c>
      <c r="C62" s="55" t="s">
        <v>297</v>
      </c>
      <c r="D62" s="55" t="s">
        <v>3439</v>
      </c>
      <c r="E62" s="55" t="s">
        <v>3432</v>
      </c>
      <c r="F62" s="55" t="s">
        <v>3433</v>
      </c>
      <c r="G62" s="55" t="s">
        <v>3433</v>
      </c>
      <c r="H62" s="55" t="s">
        <v>115</v>
      </c>
      <c r="I62" s="55" t="s">
        <v>3434</v>
      </c>
      <c r="J62" s="55" t="s">
        <v>3434</v>
      </c>
    </row>
    <row r="63" spans="1:10" x14ac:dyDescent="0.2">
      <c r="A63" s="54" t="s">
        <v>3495</v>
      </c>
      <c r="B63" s="54">
        <v>110303</v>
      </c>
      <c r="C63" s="54" t="s">
        <v>299</v>
      </c>
      <c r="D63" s="54" t="s">
        <v>3431</v>
      </c>
      <c r="E63" s="54" t="s">
        <v>3432</v>
      </c>
      <c r="F63" s="54" t="s">
        <v>3433</v>
      </c>
      <c r="G63" s="54" t="s">
        <v>3433</v>
      </c>
      <c r="H63" s="54" t="s">
        <v>115</v>
      </c>
      <c r="I63" s="54" t="s">
        <v>3434</v>
      </c>
      <c r="J63" s="54" t="s">
        <v>3434</v>
      </c>
    </row>
    <row r="64" spans="1:10" x14ac:dyDescent="0.2">
      <c r="A64" s="55" t="s">
        <v>3496</v>
      </c>
      <c r="B64" s="55">
        <v>11030301</v>
      </c>
      <c r="C64" s="55" t="s">
        <v>302</v>
      </c>
      <c r="D64" s="55" t="s">
        <v>3439</v>
      </c>
      <c r="E64" s="55" t="s">
        <v>3432</v>
      </c>
      <c r="F64" s="55" t="s">
        <v>3433</v>
      </c>
      <c r="G64" s="55" t="s">
        <v>3433</v>
      </c>
      <c r="H64" s="55" t="s">
        <v>115</v>
      </c>
      <c r="I64" s="55" t="s">
        <v>3434</v>
      </c>
      <c r="J64" s="55" t="s">
        <v>3434</v>
      </c>
    </row>
    <row r="65" spans="1:10" x14ac:dyDescent="0.2">
      <c r="A65" s="54" t="s">
        <v>3497</v>
      </c>
      <c r="B65" s="54">
        <v>11030302</v>
      </c>
      <c r="C65" s="54" t="s">
        <v>305</v>
      </c>
      <c r="D65" s="54" t="s">
        <v>3439</v>
      </c>
      <c r="E65" s="54" t="s">
        <v>3432</v>
      </c>
      <c r="F65" s="54" t="s">
        <v>3433</v>
      </c>
      <c r="G65" s="54" t="s">
        <v>3433</v>
      </c>
      <c r="H65" s="54" t="s">
        <v>115</v>
      </c>
      <c r="I65" s="54" t="s">
        <v>3434</v>
      </c>
      <c r="J65" s="54" t="s">
        <v>3434</v>
      </c>
    </row>
    <row r="66" spans="1:10" x14ac:dyDescent="0.2">
      <c r="A66" s="55" t="s">
        <v>3498</v>
      </c>
      <c r="B66" s="55">
        <v>11030303</v>
      </c>
      <c r="C66" s="55" t="s">
        <v>308</v>
      </c>
      <c r="D66" s="55" t="s">
        <v>3439</v>
      </c>
      <c r="E66" s="55" t="s">
        <v>3499</v>
      </c>
      <c r="F66" s="55" t="s">
        <v>3433</v>
      </c>
      <c r="G66" s="55" t="s">
        <v>3433</v>
      </c>
      <c r="H66" s="55" t="s">
        <v>115</v>
      </c>
      <c r="I66" s="55" t="s">
        <v>3434</v>
      </c>
      <c r="J66" s="55" t="s">
        <v>3434</v>
      </c>
    </row>
    <row r="67" spans="1:10" x14ac:dyDescent="0.2">
      <c r="A67" s="54" t="s">
        <v>3500</v>
      </c>
      <c r="B67" s="54">
        <v>11030304</v>
      </c>
      <c r="C67" s="54" t="s">
        <v>310</v>
      </c>
      <c r="D67" s="54" t="s">
        <v>3439</v>
      </c>
      <c r="E67" s="54" t="s">
        <v>3432</v>
      </c>
      <c r="F67" s="54" t="s">
        <v>3433</v>
      </c>
      <c r="G67" s="54" t="s">
        <v>3433</v>
      </c>
      <c r="H67" s="54" t="s">
        <v>115</v>
      </c>
      <c r="I67" s="54" t="s">
        <v>3434</v>
      </c>
      <c r="J67" s="54" t="s">
        <v>3434</v>
      </c>
    </row>
    <row r="68" spans="1:10" x14ac:dyDescent="0.2">
      <c r="A68" s="55" t="s">
        <v>3501</v>
      </c>
      <c r="B68" s="55">
        <v>11030305</v>
      </c>
      <c r="C68" s="55" t="s">
        <v>313</v>
      </c>
      <c r="D68" s="55" t="s">
        <v>3439</v>
      </c>
      <c r="E68" s="55" t="s">
        <v>3432</v>
      </c>
      <c r="F68" s="55" t="s">
        <v>3433</v>
      </c>
      <c r="G68" s="55" t="s">
        <v>3433</v>
      </c>
      <c r="H68" s="55" t="s">
        <v>115</v>
      </c>
      <c r="I68" s="55" t="s">
        <v>3434</v>
      </c>
      <c r="J68" s="55" t="s">
        <v>3434</v>
      </c>
    </row>
    <row r="69" spans="1:10" x14ac:dyDescent="0.2">
      <c r="A69" s="54" t="s">
        <v>3502</v>
      </c>
      <c r="B69" s="54">
        <v>11030306</v>
      </c>
      <c r="C69" s="54" t="s">
        <v>316</v>
      </c>
      <c r="D69" s="54" t="s">
        <v>3439</v>
      </c>
      <c r="E69" s="54" t="s">
        <v>3432</v>
      </c>
      <c r="F69" s="54" t="s">
        <v>3433</v>
      </c>
      <c r="G69" s="54" t="s">
        <v>3433</v>
      </c>
      <c r="H69" s="54" t="s">
        <v>115</v>
      </c>
      <c r="I69" s="54" t="s">
        <v>3434</v>
      </c>
      <c r="J69" s="54" t="s">
        <v>3434</v>
      </c>
    </row>
    <row r="70" spans="1:10" x14ac:dyDescent="0.2">
      <c r="A70" s="55" t="s">
        <v>3503</v>
      </c>
      <c r="B70" s="55">
        <v>11030307</v>
      </c>
      <c r="C70" s="55" t="s">
        <v>318</v>
      </c>
      <c r="D70" s="55" t="s">
        <v>3439</v>
      </c>
      <c r="E70" s="55" t="s">
        <v>3499</v>
      </c>
      <c r="F70" s="55" t="s">
        <v>3433</v>
      </c>
      <c r="G70" s="55" t="s">
        <v>3433</v>
      </c>
      <c r="H70" s="55" t="s">
        <v>115</v>
      </c>
      <c r="I70" s="55" t="s">
        <v>3434</v>
      </c>
      <c r="J70" s="55" t="s">
        <v>3434</v>
      </c>
    </row>
    <row r="71" spans="1:10" x14ac:dyDescent="0.2">
      <c r="A71" s="54" t="s">
        <v>3504</v>
      </c>
      <c r="B71" s="54">
        <v>11030308</v>
      </c>
      <c r="C71" s="54" t="s">
        <v>320</v>
      </c>
      <c r="D71" s="54" t="s">
        <v>3439</v>
      </c>
      <c r="E71" s="54" t="s">
        <v>3432</v>
      </c>
      <c r="F71" s="54" t="s">
        <v>3433</v>
      </c>
      <c r="G71" s="54" t="s">
        <v>3433</v>
      </c>
      <c r="H71" s="54" t="s">
        <v>115</v>
      </c>
      <c r="I71" s="54" t="s">
        <v>3434</v>
      </c>
      <c r="J71" s="54" t="s">
        <v>3434</v>
      </c>
    </row>
    <row r="72" spans="1:10" x14ac:dyDescent="0.2">
      <c r="A72" s="55" t="s">
        <v>3505</v>
      </c>
      <c r="B72" s="55">
        <v>11030309</v>
      </c>
      <c r="C72" s="55" t="s">
        <v>322</v>
      </c>
      <c r="D72" s="55" t="s">
        <v>3439</v>
      </c>
      <c r="E72" s="55" t="s">
        <v>3432</v>
      </c>
      <c r="F72" s="55" t="s">
        <v>3433</v>
      </c>
      <c r="G72" s="55" t="s">
        <v>3433</v>
      </c>
      <c r="H72" s="55" t="s">
        <v>115</v>
      </c>
      <c r="I72" s="55" t="s">
        <v>3434</v>
      </c>
      <c r="J72" s="55" t="s">
        <v>3434</v>
      </c>
    </row>
    <row r="73" spans="1:10" x14ac:dyDescent="0.2">
      <c r="A73" s="54" t="s">
        <v>3506</v>
      </c>
      <c r="B73" s="54">
        <v>110304</v>
      </c>
      <c r="C73" s="54" t="s">
        <v>324</v>
      </c>
      <c r="D73" s="54" t="s">
        <v>3431</v>
      </c>
      <c r="E73" s="54" t="s">
        <v>3432</v>
      </c>
      <c r="F73" s="54" t="s">
        <v>3433</v>
      </c>
      <c r="G73" s="54" t="s">
        <v>3433</v>
      </c>
      <c r="H73" s="54" t="s">
        <v>115</v>
      </c>
      <c r="I73" s="54" t="s">
        <v>3434</v>
      </c>
      <c r="J73" s="54" t="s">
        <v>3434</v>
      </c>
    </row>
    <row r="74" spans="1:10" x14ac:dyDescent="0.2">
      <c r="A74" s="55" t="s">
        <v>3507</v>
      </c>
      <c r="B74" s="55">
        <v>11030401</v>
      </c>
      <c r="C74" s="55" t="s">
        <v>327</v>
      </c>
      <c r="D74" s="55" t="s">
        <v>3431</v>
      </c>
      <c r="E74" s="55" t="s">
        <v>3432</v>
      </c>
      <c r="F74" s="55" t="s">
        <v>3433</v>
      </c>
      <c r="G74" s="55" t="s">
        <v>3433</v>
      </c>
      <c r="H74" s="55" t="s">
        <v>115</v>
      </c>
      <c r="I74" s="55" t="s">
        <v>3434</v>
      </c>
      <c r="J74" s="55" t="s">
        <v>3434</v>
      </c>
    </row>
    <row r="75" spans="1:10" x14ac:dyDescent="0.2">
      <c r="A75" s="54" t="s">
        <v>3508</v>
      </c>
      <c r="B75" s="54">
        <v>1103040101</v>
      </c>
      <c r="C75" s="54" t="s">
        <v>330</v>
      </c>
      <c r="D75" s="54" t="s">
        <v>3439</v>
      </c>
      <c r="E75" s="54" t="s">
        <v>3432</v>
      </c>
      <c r="F75" s="54" t="s">
        <v>3433</v>
      </c>
      <c r="G75" s="54" t="s">
        <v>3433</v>
      </c>
      <c r="H75" s="54" t="s">
        <v>115</v>
      </c>
      <c r="I75" s="54" t="s">
        <v>3434</v>
      </c>
      <c r="J75" s="54" t="s">
        <v>3434</v>
      </c>
    </row>
    <row r="76" spans="1:10" x14ac:dyDescent="0.2">
      <c r="A76" s="55" t="s">
        <v>3509</v>
      </c>
      <c r="B76" s="55">
        <v>1103040102</v>
      </c>
      <c r="C76" s="55" t="s">
        <v>333</v>
      </c>
      <c r="D76" s="55" t="s">
        <v>3439</v>
      </c>
      <c r="E76" s="55" t="s">
        <v>3432</v>
      </c>
      <c r="F76" s="55" t="s">
        <v>3433</v>
      </c>
      <c r="G76" s="55" t="s">
        <v>3433</v>
      </c>
      <c r="H76" s="55" t="s">
        <v>115</v>
      </c>
      <c r="I76" s="55" t="s">
        <v>3434</v>
      </c>
      <c r="J76" s="55" t="s">
        <v>3434</v>
      </c>
    </row>
    <row r="77" spans="1:10" x14ac:dyDescent="0.2">
      <c r="A77" s="54" t="s">
        <v>3510</v>
      </c>
      <c r="B77" s="54">
        <v>1103040103</v>
      </c>
      <c r="C77" s="54" t="s">
        <v>336</v>
      </c>
      <c r="D77" s="54" t="s">
        <v>3439</v>
      </c>
      <c r="E77" s="54" t="s">
        <v>3432</v>
      </c>
      <c r="F77" s="54" t="s">
        <v>3433</v>
      </c>
      <c r="G77" s="54" t="s">
        <v>3433</v>
      </c>
      <c r="H77" s="54" t="s">
        <v>115</v>
      </c>
      <c r="I77" s="54" t="s">
        <v>3434</v>
      </c>
      <c r="J77" s="54" t="s">
        <v>3434</v>
      </c>
    </row>
    <row r="78" spans="1:10" x14ac:dyDescent="0.2">
      <c r="A78" s="55" t="s">
        <v>3511</v>
      </c>
      <c r="B78" s="55">
        <v>1103040104</v>
      </c>
      <c r="C78" s="55" t="s">
        <v>339</v>
      </c>
      <c r="D78" s="55" t="s">
        <v>3439</v>
      </c>
      <c r="E78" s="55" t="s">
        <v>3432</v>
      </c>
      <c r="F78" s="55" t="s">
        <v>3433</v>
      </c>
      <c r="G78" s="55" t="s">
        <v>3433</v>
      </c>
      <c r="H78" s="55" t="s">
        <v>115</v>
      </c>
      <c r="I78" s="55" t="s">
        <v>3434</v>
      </c>
      <c r="J78" s="55" t="s">
        <v>3434</v>
      </c>
    </row>
    <row r="79" spans="1:10" x14ac:dyDescent="0.2">
      <c r="A79" s="54" t="s">
        <v>3512</v>
      </c>
      <c r="B79" s="54">
        <v>1103040105</v>
      </c>
      <c r="C79" s="54" t="s">
        <v>342</v>
      </c>
      <c r="D79" s="54" t="s">
        <v>3439</v>
      </c>
      <c r="E79" s="54" t="s">
        <v>3432</v>
      </c>
      <c r="F79" s="54" t="s">
        <v>3433</v>
      </c>
      <c r="G79" s="54" t="s">
        <v>3433</v>
      </c>
      <c r="H79" s="54" t="s">
        <v>115</v>
      </c>
      <c r="I79" s="54" t="s">
        <v>3434</v>
      </c>
      <c r="J79" s="54" t="s">
        <v>3434</v>
      </c>
    </row>
    <row r="80" spans="1:10" x14ac:dyDescent="0.2">
      <c r="A80" s="55" t="s">
        <v>3513</v>
      </c>
      <c r="B80" s="55">
        <v>11030402</v>
      </c>
      <c r="C80" s="55" t="s">
        <v>345</v>
      </c>
      <c r="D80" s="55" t="s">
        <v>3431</v>
      </c>
      <c r="E80" s="55" t="s">
        <v>3432</v>
      </c>
      <c r="F80" s="55" t="s">
        <v>3433</v>
      </c>
      <c r="G80" s="55" t="s">
        <v>3433</v>
      </c>
      <c r="H80" s="55" t="s">
        <v>115</v>
      </c>
      <c r="I80" s="55" t="s">
        <v>3434</v>
      </c>
      <c r="J80" s="55" t="s">
        <v>3434</v>
      </c>
    </row>
    <row r="81" spans="1:10" x14ac:dyDescent="0.2">
      <c r="A81" s="54" t="s">
        <v>3514</v>
      </c>
      <c r="B81" s="54">
        <v>1103040201</v>
      </c>
      <c r="C81" s="54" t="s">
        <v>348</v>
      </c>
      <c r="D81" s="54" t="s">
        <v>3439</v>
      </c>
      <c r="E81" s="54" t="s">
        <v>3432</v>
      </c>
      <c r="F81" s="54" t="s">
        <v>3433</v>
      </c>
      <c r="G81" s="54" t="s">
        <v>3433</v>
      </c>
      <c r="H81" s="54" t="s">
        <v>115</v>
      </c>
      <c r="I81" s="54" t="s">
        <v>3434</v>
      </c>
      <c r="J81" s="54" t="s">
        <v>3434</v>
      </c>
    </row>
    <row r="82" spans="1:10" x14ac:dyDescent="0.2">
      <c r="A82" s="55" t="s">
        <v>3515</v>
      </c>
      <c r="B82" s="55">
        <v>110305</v>
      </c>
      <c r="C82" s="55" t="s">
        <v>350</v>
      </c>
      <c r="D82" s="55" t="s">
        <v>3431</v>
      </c>
      <c r="E82" s="55" t="s">
        <v>3432</v>
      </c>
      <c r="F82" s="55" t="s">
        <v>3433</v>
      </c>
      <c r="G82" s="55" t="s">
        <v>3433</v>
      </c>
      <c r="H82" s="55" t="s">
        <v>115</v>
      </c>
      <c r="I82" s="55" t="s">
        <v>3434</v>
      </c>
      <c r="J82" s="55" t="s">
        <v>3434</v>
      </c>
    </row>
    <row r="83" spans="1:10" x14ac:dyDescent="0.2">
      <c r="A83" s="54" t="s">
        <v>3516</v>
      </c>
      <c r="B83" s="54">
        <v>11030501</v>
      </c>
      <c r="C83" s="54" t="s">
        <v>353</v>
      </c>
      <c r="D83" s="54" t="s">
        <v>3439</v>
      </c>
      <c r="E83" s="54" t="s">
        <v>3432</v>
      </c>
      <c r="F83" s="54" t="s">
        <v>3433</v>
      </c>
      <c r="G83" s="54" t="s">
        <v>3433</v>
      </c>
      <c r="H83" s="54" t="s">
        <v>115</v>
      </c>
      <c r="I83" s="54" t="s">
        <v>3434</v>
      </c>
      <c r="J83" s="54" t="s">
        <v>3434</v>
      </c>
    </row>
    <row r="84" spans="1:10" x14ac:dyDescent="0.2">
      <c r="A84" s="55" t="s">
        <v>3517</v>
      </c>
      <c r="B84" s="55">
        <v>11030502</v>
      </c>
      <c r="C84" s="55" t="s">
        <v>355</v>
      </c>
      <c r="D84" s="55" t="s">
        <v>3439</v>
      </c>
      <c r="E84" s="55" t="s">
        <v>3432</v>
      </c>
      <c r="F84" s="55" t="s">
        <v>3433</v>
      </c>
      <c r="G84" s="55" t="s">
        <v>3433</v>
      </c>
      <c r="H84" s="55" t="s">
        <v>115</v>
      </c>
      <c r="I84" s="55" t="s">
        <v>3434</v>
      </c>
      <c r="J84" s="55" t="s">
        <v>3434</v>
      </c>
    </row>
    <row r="85" spans="1:10" x14ac:dyDescent="0.2">
      <c r="A85" s="54" t="s">
        <v>3518</v>
      </c>
      <c r="B85" s="54">
        <v>11030503</v>
      </c>
      <c r="C85" s="54" t="s">
        <v>358</v>
      </c>
      <c r="D85" s="54" t="s">
        <v>3439</v>
      </c>
      <c r="E85" s="54" t="s">
        <v>3432</v>
      </c>
      <c r="F85" s="54" t="s">
        <v>3433</v>
      </c>
      <c r="G85" s="54" t="s">
        <v>3433</v>
      </c>
      <c r="H85" s="54" t="s">
        <v>115</v>
      </c>
      <c r="I85" s="54" t="s">
        <v>3434</v>
      </c>
      <c r="J85" s="54" t="s">
        <v>3434</v>
      </c>
    </row>
    <row r="86" spans="1:10" x14ac:dyDescent="0.2">
      <c r="A86" s="55" t="s">
        <v>3519</v>
      </c>
      <c r="B86" s="55">
        <v>11030504</v>
      </c>
      <c r="C86" s="55" t="s">
        <v>361</v>
      </c>
      <c r="D86" s="55" t="s">
        <v>3439</v>
      </c>
      <c r="E86" s="55" t="s">
        <v>3432</v>
      </c>
      <c r="F86" s="55" t="s">
        <v>3433</v>
      </c>
      <c r="G86" s="55" t="s">
        <v>3433</v>
      </c>
      <c r="H86" s="55" t="s">
        <v>115</v>
      </c>
      <c r="I86" s="55" t="s">
        <v>3434</v>
      </c>
      <c r="J86" s="55" t="s">
        <v>3434</v>
      </c>
    </row>
    <row r="87" spans="1:10" x14ac:dyDescent="0.2">
      <c r="A87" s="54" t="s">
        <v>3520</v>
      </c>
      <c r="B87" s="54">
        <v>11030505</v>
      </c>
      <c r="C87" s="54" t="s">
        <v>364</v>
      </c>
      <c r="D87" s="54" t="s">
        <v>3439</v>
      </c>
      <c r="E87" s="54" t="s">
        <v>3432</v>
      </c>
      <c r="F87" s="54" t="s">
        <v>3433</v>
      </c>
      <c r="G87" s="54" t="s">
        <v>3433</v>
      </c>
      <c r="H87" s="54" t="s">
        <v>115</v>
      </c>
      <c r="I87" s="54" t="s">
        <v>3434</v>
      </c>
      <c r="J87" s="54" t="s">
        <v>3434</v>
      </c>
    </row>
    <row r="88" spans="1:10" x14ac:dyDescent="0.2">
      <c r="A88" s="55" t="s">
        <v>3521</v>
      </c>
      <c r="B88" s="55">
        <v>11030506</v>
      </c>
      <c r="C88" s="55" t="s">
        <v>367</v>
      </c>
      <c r="D88" s="55" t="s">
        <v>3439</v>
      </c>
      <c r="E88" s="55" t="s">
        <v>3432</v>
      </c>
      <c r="F88" s="55" t="s">
        <v>3433</v>
      </c>
      <c r="G88" s="55" t="s">
        <v>3433</v>
      </c>
      <c r="H88" s="55" t="s">
        <v>115</v>
      </c>
      <c r="I88" s="55" t="s">
        <v>3434</v>
      </c>
      <c r="J88" s="55" t="s">
        <v>3434</v>
      </c>
    </row>
    <row r="89" spans="1:10" x14ac:dyDescent="0.2">
      <c r="A89" s="54" t="s">
        <v>3522</v>
      </c>
      <c r="B89" s="54">
        <v>11030507</v>
      </c>
      <c r="C89" s="54" t="s">
        <v>369</v>
      </c>
      <c r="D89" s="54" t="s">
        <v>3439</v>
      </c>
      <c r="E89" s="54" t="s">
        <v>3432</v>
      </c>
      <c r="F89" s="54" t="s">
        <v>3433</v>
      </c>
      <c r="G89" s="54" t="s">
        <v>3433</v>
      </c>
      <c r="H89" s="54" t="s">
        <v>115</v>
      </c>
      <c r="I89" s="54" t="s">
        <v>3434</v>
      </c>
      <c r="J89" s="54" t="s">
        <v>3434</v>
      </c>
    </row>
    <row r="90" spans="1:10" x14ac:dyDescent="0.2">
      <c r="A90" s="55" t="s">
        <v>3523</v>
      </c>
      <c r="B90" s="55">
        <v>110306</v>
      </c>
      <c r="C90" s="55" t="s">
        <v>371</v>
      </c>
      <c r="D90" s="55" t="s">
        <v>3431</v>
      </c>
      <c r="E90" s="55" t="s">
        <v>3432</v>
      </c>
      <c r="F90" s="55" t="s">
        <v>3433</v>
      </c>
      <c r="G90" s="55" t="s">
        <v>3433</v>
      </c>
      <c r="H90" s="55" t="s">
        <v>115</v>
      </c>
      <c r="I90" s="55" t="s">
        <v>3434</v>
      </c>
      <c r="J90" s="55" t="s">
        <v>3434</v>
      </c>
    </row>
    <row r="91" spans="1:10" x14ac:dyDescent="0.2">
      <c r="A91" s="54" t="s">
        <v>3524</v>
      </c>
      <c r="B91" s="54">
        <v>11030601</v>
      </c>
      <c r="C91" s="54" t="s">
        <v>374</v>
      </c>
      <c r="D91" s="54" t="s">
        <v>3431</v>
      </c>
      <c r="E91" s="54" t="s">
        <v>3432</v>
      </c>
      <c r="F91" s="54" t="s">
        <v>3433</v>
      </c>
      <c r="G91" s="54" t="s">
        <v>3433</v>
      </c>
      <c r="H91" s="54" t="s">
        <v>115</v>
      </c>
      <c r="I91" s="54" t="s">
        <v>3434</v>
      </c>
      <c r="J91" s="54" t="s">
        <v>3434</v>
      </c>
    </row>
    <row r="92" spans="1:10" x14ac:dyDescent="0.2">
      <c r="A92" s="55" t="s">
        <v>3525</v>
      </c>
      <c r="B92" s="55">
        <v>1103060101</v>
      </c>
      <c r="C92" s="55" t="s">
        <v>376</v>
      </c>
      <c r="D92" s="55" t="s">
        <v>3439</v>
      </c>
      <c r="E92" s="55" t="s">
        <v>3432</v>
      </c>
      <c r="F92" s="55" t="s">
        <v>3433</v>
      </c>
      <c r="G92" s="55" t="s">
        <v>3433</v>
      </c>
      <c r="H92" s="55" t="s">
        <v>115</v>
      </c>
      <c r="I92" s="55" t="s">
        <v>3434</v>
      </c>
      <c r="J92" s="55" t="s">
        <v>3434</v>
      </c>
    </row>
    <row r="93" spans="1:10" x14ac:dyDescent="0.2">
      <c r="A93" s="54" t="s">
        <v>3526</v>
      </c>
      <c r="B93" s="54">
        <v>1103060102</v>
      </c>
      <c r="C93" s="54" t="s">
        <v>379</v>
      </c>
      <c r="D93" s="54" t="s">
        <v>3439</v>
      </c>
      <c r="E93" s="54" t="s">
        <v>3432</v>
      </c>
      <c r="F93" s="54" t="s">
        <v>3433</v>
      </c>
      <c r="G93" s="54" t="s">
        <v>3433</v>
      </c>
      <c r="H93" s="54" t="s">
        <v>115</v>
      </c>
      <c r="I93" s="54" t="s">
        <v>3434</v>
      </c>
      <c r="J93" s="54" t="s">
        <v>3434</v>
      </c>
    </row>
    <row r="94" spans="1:10" x14ac:dyDescent="0.2">
      <c r="A94" s="55" t="s">
        <v>3527</v>
      </c>
      <c r="B94" s="55">
        <v>1103060103</v>
      </c>
      <c r="C94" s="55" t="s">
        <v>381</v>
      </c>
      <c r="D94" s="55" t="s">
        <v>3439</v>
      </c>
      <c r="E94" s="55" t="s">
        <v>3432</v>
      </c>
      <c r="F94" s="55" t="s">
        <v>3433</v>
      </c>
      <c r="G94" s="55" t="s">
        <v>3433</v>
      </c>
      <c r="H94" s="55" t="s">
        <v>115</v>
      </c>
      <c r="I94" s="55" t="s">
        <v>3434</v>
      </c>
      <c r="J94" s="55" t="s">
        <v>3434</v>
      </c>
    </row>
    <row r="95" spans="1:10" x14ac:dyDescent="0.2">
      <c r="A95" s="54" t="s">
        <v>3528</v>
      </c>
      <c r="B95" s="54">
        <v>1103060104</v>
      </c>
      <c r="C95" s="54" t="s">
        <v>384</v>
      </c>
      <c r="D95" s="54" t="s">
        <v>3439</v>
      </c>
      <c r="E95" s="54" t="s">
        <v>3432</v>
      </c>
      <c r="F95" s="54" t="s">
        <v>3433</v>
      </c>
      <c r="G95" s="54" t="s">
        <v>3433</v>
      </c>
      <c r="H95" s="54" t="s">
        <v>115</v>
      </c>
      <c r="I95" s="54" t="s">
        <v>3434</v>
      </c>
      <c r="J95" s="54" t="s">
        <v>3434</v>
      </c>
    </row>
    <row r="96" spans="1:10" x14ac:dyDescent="0.2">
      <c r="A96" s="55" t="s">
        <v>3529</v>
      </c>
      <c r="B96" s="55">
        <v>11030602</v>
      </c>
      <c r="C96" s="55" t="s">
        <v>386</v>
      </c>
      <c r="D96" s="55" t="s">
        <v>3431</v>
      </c>
      <c r="E96" s="55" t="s">
        <v>3432</v>
      </c>
      <c r="F96" s="55" t="s">
        <v>3433</v>
      </c>
      <c r="G96" s="55" t="s">
        <v>3433</v>
      </c>
      <c r="H96" s="55" t="s">
        <v>115</v>
      </c>
      <c r="I96" s="55" t="s">
        <v>3434</v>
      </c>
      <c r="J96" s="55" t="s">
        <v>3434</v>
      </c>
    </row>
    <row r="97" spans="1:10" x14ac:dyDescent="0.2">
      <c r="A97" s="54" t="s">
        <v>3530</v>
      </c>
      <c r="B97" s="54">
        <v>1103060201</v>
      </c>
      <c r="C97" s="54" t="s">
        <v>388</v>
      </c>
      <c r="D97" s="54" t="s">
        <v>3439</v>
      </c>
      <c r="E97" s="54" t="s">
        <v>3432</v>
      </c>
      <c r="F97" s="54" t="s">
        <v>3433</v>
      </c>
      <c r="G97" s="54" t="s">
        <v>3433</v>
      </c>
      <c r="H97" s="54" t="s">
        <v>115</v>
      </c>
      <c r="I97" s="54" t="s">
        <v>3434</v>
      </c>
      <c r="J97" s="54" t="s">
        <v>3434</v>
      </c>
    </row>
    <row r="98" spans="1:10" x14ac:dyDescent="0.2">
      <c r="A98" s="55" t="s">
        <v>3531</v>
      </c>
      <c r="B98" s="55">
        <v>1104</v>
      </c>
      <c r="C98" s="55" t="s">
        <v>390</v>
      </c>
      <c r="D98" s="55" t="s">
        <v>3431</v>
      </c>
      <c r="E98" s="55" t="s">
        <v>3432</v>
      </c>
      <c r="F98" s="55" t="s">
        <v>3433</v>
      </c>
      <c r="G98" s="55" t="s">
        <v>3433</v>
      </c>
      <c r="H98" s="55" t="s">
        <v>115</v>
      </c>
      <c r="I98" s="55" t="s">
        <v>3434</v>
      </c>
      <c r="J98" s="55" t="s">
        <v>3434</v>
      </c>
    </row>
    <row r="99" spans="1:10" x14ac:dyDescent="0.2">
      <c r="A99" s="54" t="s">
        <v>3532</v>
      </c>
      <c r="B99" s="54">
        <v>110401</v>
      </c>
      <c r="C99" s="54" t="s">
        <v>3533</v>
      </c>
      <c r="D99" s="54" t="s">
        <v>3431</v>
      </c>
      <c r="E99" s="54" t="s">
        <v>3432</v>
      </c>
      <c r="F99" s="54" t="s">
        <v>3433</v>
      </c>
      <c r="G99" s="54" t="s">
        <v>3433</v>
      </c>
      <c r="H99" s="54" t="s">
        <v>115</v>
      </c>
      <c r="I99" s="54" t="s">
        <v>3434</v>
      </c>
      <c r="J99" s="54" t="s">
        <v>3434</v>
      </c>
    </row>
    <row r="100" spans="1:10" x14ac:dyDescent="0.2">
      <c r="A100" s="55" t="s">
        <v>3534</v>
      </c>
      <c r="B100" s="55">
        <v>110402</v>
      </c>
      <c r="C100" s="55" t="s">
        <v>3535</v>
      </c>
      <c r="D100" s="55" t="s">
        <v>3431</v>
      </c>
      <c r="E100" s="55" t="s">
        <v>3432</v>
      </c>
      <c r="F100" s="55" t="s">
        <v>3433</v>
      </c>
      <c r="G100" s="55" t="s">
        <v>3433</v>
      </c>
      <c r="H100" s="55" t="s">
        <v>115</v>
      </c>
      <c r="I100" s="55" t="s">
        <v>3434</v>
      </c>
      <c r="J100" s="55" t="s">
        <v>3434</v>
      </c>
    </row>
    <row r="101" spans="1:10" x14ac:dyDescent="0.2">
      <c r="A101" s="54" t="s">
        <v>3536</v>
      </c>
      <c r="B101" s="54">
        <v>110403</v>
      </c>
      <c r="C101" s="54" t="s">
        <v>393</v>
      </c>
      <c r="D101" s="54" t="s">
        <v>3431</v>
      </c>
      <c r="E101" s="54" t="s">
        <v>3432</v>
      </c>
      <c r="F101" s="54" t="s">
        <v>3433</v>
      </c>
      <c r="G101" s="54" t="s">
        <v>3433</v>
      </c>
      <c r="H101" s="54" t="s">
        <v>115</v>
      </c>
      <c r="I101" s="54" t="s">
        <v>3434</v>
      </c>
      <c r="J101" s="54" t="s">
        <v>3434</v>
      </c>
    </row>
    <row r="102" spans="1:10" x14ac:dyDescent="0.2">
      <c r="A102" s="55" t="s">
        <v>3537</v>
      </c>
      <c r="B102" s="55">
        <v>11040301</v>
      </c>
      <c r="C102" s="55" t="s">
        <v>396</v>
      </c>
      <c r="D102" s="55" t="s">
        <v>3431</v>
      </c>
      <c r="E102" s="55" t="s">
        <v>3432</v>
      </c>
      <c r="F102" s="55" t="s">
        <v>3433</v>
      </c>
      <c r="G102" s="55" t="s">
        <v>3433</v>
      </c>
      <c r="H102" s="55" t="s">
        <v>115</v>
      </c>
      <c r="I102" s="55" t="s">
        <v>3434</v>
      </c>
      <c r="J102" s="55" t="s">
        <v>3434</v>
      </c>
    </row>
    <row r="103" spans="1:10" x14ac:dyDescent="0.2">
      <c r="A103" s="54" t="s">
        <v>3538</v>
      </c>
      <c r="B103" s="54">
        <v>1104030101</v>
      </c>
      <c r="C103" s="54" t="s">
        <v>399</v>
      </c>
      <c r="D103" s="54" t="s">
        <v>3439</v>
      </c>
      <c r="E103" s="54" t="s">
        <v>3432</v>
      </c>
      <c r="F103" s="54" t="s">
        <v>3433</v>
      </c>
      <c r="G103" s="54" t="s">
        <v>3433</v>
      </c>
      <c r="H103" s="54" t="s">
        <v>115</v>
      </c>
      <c r="I103" s="54" t="s">
        <v>3434</v>
      </c>
      <c r="J103" s="54" t="s">
        <v>3434</v>
      </c>
    </row>
    <row r="104" spans="1:10" x14ac:dyDescent="0.2">
      <c r="A104" s="55" t="s">
        <v>3539</v>
      </c>
      <c r="B104" s="55">
        <v>1104030102</v>
      </c>
      <c r="C104" s="55" t="s">
        <v>401</v>
      </c>
      <c r="D104" s="55" t="s">
        <v>3439</v>
      </c>
      <c r="E104" s="55" t="s">
        <v>3432</v>
      </c>
      <c r="F104" s="55" t="s">
        <v>3433</v>
      </c>
      <c r="G104" s="55" t="s">
        <v>3433</v>
      </c>
      <c r="H104" s="55" t="s">
        <v>115</v>
      </c>
      <c r="I104" s="55" t="s">
        <v>3434</v>
      </c>
      <c r="J104" s="55" t="s">
        <v>3434</v>
      </c>
    </row>
    <row r="105" spans="1:10" x14ac:dyDescent="0.2">
      <c r="A105" s="54" t="s">
        <v>3540</v>
      </c>
      <c r="B105" s="54">
        <v>1104030103</v>
      </c>
      <c r="C105" s="54" t="s">
        <v>404</v>
      </c>
      <c r="D105" s="54" t="s">
        <v>3439</v>
      </c>
      <c r="E105" s="54" t="s">
        <v>3432</v>
      </c>
      <c r="F105" s="54" t="s">
        <v>3433</v>
      </c>
      <c r="G105" s="54" t="s">
        <v>3433</v>
      </c>
      <c r="H105" s="54" t="s">
        <v>115</v>
      </c>
      <c r="I105" s="54" t="s">
        <v>3434</v>
      </c>
      <c r="J105" s="54" t="s">
        <v>3434</v>
      </c>
    </row>
    <row r="106" spans="1:10" x14ac:dyDescent="0.2">
      <c r="A106" s="55" t="s">
        <v>3541</v>
      </c>
      <c r="B106" s="55">
        <v>1104030104</v>
      </c>
      <c r="C106" s="55" t="s">
        <v>407</v>
      </c>
      <c r="D106" s="55" t="s">
        <v>3439</v>
      </c>
      <c r="E106" s="55" t="s">
        <v>3432</v>
      </c>
      <c r="F106" s="55" t="s">
        <v>3433</v>
      </c>
      <c r="G106" s="55" t="s">
        <v>3433</v>
      </c>
      <c r="H106" s="55" t="s">
        <v>115</v>
      </c>
      <c r="I106" s="55" t="s">
        <v>3434</v>
      </c>
      <c r="J106" s="55" t="s">
        <v>3434</v>
      </c>
    </row>
    <row r="107" spans="1:10" x14ac:dyDescent="0.2">
      <c r="A107" s="54" t="s">
        <v>3542</v>
      </c>
      <c r="B107" s="54">
        <v>1104030105</v>
      </c>
      <c r="C107" s="54" t="s">
        <v>410</v>
      </c>
      <c r="D107" s="54" t="s">
        <v>3439</v>
      </c>
      <c r="E107" s="54" t="s">
        <v>3432</v>
      </c>
      <c r="F107" s="54" t="s">
        <v>3433</v>
      </c>
      <c r="G107" s="54" t="s">
        <v>3433</v>
      </c>
      <c r="H107" s="54" t="s">
        <v>115</v>
      </c>
      <c r="I107" s="54" t="s">
        <v>3434</v>
      </c>
      <c r="J107" s="54" t="s">
        <v>3434</v>
      </c>
    </row>
    <row r="108" spans="1:10" x14ac:dyDescent="0.2">
      <c r="A108" s="55" t="s">
        <v>3543</v>
      </c>
      <c r="B108" s="55">
        <v>1104030106</v>
      </c>
      <c r="C108" s="55" t="s">
        <v>413</v>
      </c>
      <c r="D108" s="55" t="s">
        <v>3439</v>
      </c>
      <c r="E108" s="55" t="s">
        <v>3432</v>
      </c>
      <c r="F108" s="55" t="s">
        <v>3433</v>
      </c>
      <c r="G108" s="55" t="s">
        <v>3433</v>
      </c>
      <c r="H108" s="55" t="s">
        <v>115</v>
      </c>
      <c r="I108" s="55" t="s">
        <v>3434</v>
      </c>
      <c r="J108" s="55" t="s">
        <v>3434</v>
      </c>
    </row>
    <row r="109" spans="1:10" x14ac:dyDescent="0.2">
      <c r="A109" s="54" t="s">
        <v>3544</v>
      </c>
      <c r="B109" s="54">
        <v>1104030107</v>
      </c>
      <c r="C109" s="54" t="s">
        <v>416</v>
      </c>
      <c r="D109" s="54" t="s">
        <v>3439</v>
      </c>
      <c r="E109" s="54" t="s">
        <v>3499</v>
      </c>
      <c r="F109" s="54" t="s">
        <v>3433</v>
      </c>
      <c r="G109" s="54" t="s">
        <v>3433</v>
      </c>
      <c r="H109" s="54" t="s">
        <v>115</v>
      </c>
      <c r="I109" s="54" t="s">
        <v>3434</v>
      </c>
      <c r="J109" s="54" t="s">
        <v>3434</v>
      </c>
    </row>
    <row r="110" spans="1:10" x14ac:dyDescent="0.2">
      <c r="A110" s="55" t="s">
        <v>3545</v>
      </c>
      <c r="B110" s="55">
        <v>1104030108</v>
      </c>
      <c r="C110" s="55" t="s">
        <v>419</v>
      </c>
      <c r="D110" s="55" t="s">
        <v>3439</v>
      </c>
      <c r="E110" s="55" t="s">
        <v>3432</v>
      </c>
      <c r="F110" s="55" t="s">
        <v>3433</v>
      </c>
      <c r="G110" s="55" t="s">
        <v>3433</v>
      </c>
      <c r="H110" s="55" t="s">
        <v>115</v>
      </c>
      <c r="I110" s="55" t="s">
        <v>3434</v>
      </c>
      <c r="J110" s="55" t="s">
        <v>3434</v>
      </c>
    </row>
    <row r="111" spans="1:10" x14ac:dyDescent="0.2">
      <c r="A111" s="54" t="s">
        <v>3546</v>
      </c>
      <c r="B111" s="54">
        <v>1104030109</v>
      </c>
      <c r="C111" s="54" t="s">
        <v>421</v>
      </c>
      <c r="D111" s="54" t="s">
        <v>3439</v>
      </c>
      <c r="E111" s="54" t="s">
        <v>3432</v>
      </c>
      <c r="F111" s="54" t="s">
        <v>3433</v>
      </c>
      <c r="G111" s="54" t="s">
        <v>3433</v>
      </c>
      <c r="H111" s="54" t="s">
        <v>115</v>
      </c>
      <c r="I111" s="54" t="s">
        <v>3434</v>
      </c>
      <c r="J111" s="54" t="s">
        <v>3434</v>
      </c>
    </row>
    <row r="112" spans="1:10" x14ac:dyDescent="0.2">
      <c r="A112" s="55" t="s">
        <v>3547</v>
      </c>
      <c r="B112" s="55">
        <v>1104030110</v>
      </c>
      <c r="C112" s="55" t="s">
        <v>424</v>
      </c>
      <c r="D112" s="55" t="s">
        <v>3439</v>
      </c>
      <c r="E112" s="55" t="s">
        <v>3432</v>
      </c>
      <c r="F112" s="55" t="s">
        <v>3433</v>
      </c>
      <c r="G112" s="55" t="s">
        <v>3433</v>
      </c>
      <c r="H112" s="55" t="s">
        <v>115</v>
      </c>
      <c r="I112" s="55" t="s">
        <v>3434</v>
      </c>
      <c r="J112" s="55" t="s">
        <v>3434</v>
      </c>
    </row>
    <row r="113" spans="1:10" x14ac:dyDescent="0.2">
      <c r="A113" s="54" t="s">
        <v>3548</v>
      </c>
      <c r="B113" s="54">
        <v>1104030111</v>
      </c>
      <c r="C113" s="54" t="s">
        <v>426</v>
      </c>
      <c r="D113" s="54" t="s">
        <v>3439</v>
      </c>
      <c r="E113" s="54" t="s">
        <v>3432</v>
      </c>
      <c r="F113" s="54" t="s">
        <v>3433</v>
      </c>
      <c r="G113" s="54" t="s">
        <v>3433</v>
      </c>
      <c r="H113" s="54" t="s">
        <v>115</v>
      </c>
      <c r="I113" s="54" t="s">
        <v>3434</v>
      </c>
      <c r="J113" s="54" t="s">
        <v>3434</v>
      </c>
    </row>
    <row r="114" spans="1:10" x14ac:dyDescent="0.2">
      <c r="A114" s="55" t="s">
        <v>3549</v>
      </c>
      <c r="B114" s="55">
        <v>1104030112</v>
      </c>
      <c r="C114" s="55" t="s">
        <v>429</v>
      </c>
      <c r="D114" s="55" t="s">
        <v>3439</v>
      </c>
      <c r="E114" s="55" t="s">
        <v>3432</v>
      </c>
      <c r="F114" s="55" t="s">
        <v>3433</v>
      </c>
      <c r="G114" s="55" t="s">
        <v>3433</v>
      </c>
      <c r="H114" s="55" t="s">
        <v>115</v>
      </c>
      <c r="I114" s="55" t="s">
        <v>3434</v>
      </c>
      <c r="J114" s="55" t="s">
        <v>3434</v>
      </c>
    </row>
    <row r="115" spans="1:10" x14ac:dyDescent="0.2">
      <c r="A115" s="54" t="s">
        <v>3550</v>
      </c>
      <c r="B115" s="54">
        <v>1104030113</v>
      </c>
      <c r="C115" s="54" t="s">
        <v>431</v>
      </c>
      <c r="D115" s="54" t="s">
        <v>3439</v>
      </c>
      <c r="E115" s="54" t="s">
        <v>3432</v>
      </c>
      <c r="F115" s="54" t="s">
        <v>3433</v>
      </c>
      <c r="G115" s="54" t="s">
        <v>3433</v>
      </c>
      <c r="H115" s="54" t="s">
        <v>115</v>
      </c>
      <c r="I115" s="54" t="s">
        <v>3434</v>
      </c>
      <c r="J115" s="54" t="s">
        <v>3434</v>
      </c>
    </row>
    <row r="116" spans="1:10" x14ac:dyDescent="0.2">
      <c r="A116" s="55" t="s">
        <v>3551</v>
      </c>
      <c r="B116" s="55">
        <v>1104030114</v>
      </c>
      <c r="C116" s="55" t="s">
        <v>433</v>
      </c>
      <c r="D116" s="55" t="s">
        <v>3439</v>
      </c>
      <c r="E116" s="55" t="s">
        <v>3432</v>
      </c>
      <c r="F116" s="55" t="s">
        <v>3433</v>
      </c>
      <c r="G116" s="55" t="s">
        <v>3433</v>
      </c>
      <c r="H116" s="55" t="s">
        <v>115</v>
      </c>
      <c r="I116" s="55" t="s">
        <v>3434</v>
      </c>
      <c r="J116" s="55" t="s">
        <v>3434</v>
      </c>
    </row>
    <row r="117" spans="1:10" x14ac:dyDescent="0.2">
      <c r="A117" s="54" t="s">
        <v>3552</v>
      </c>
      <c r="B117" s="54">
        <v>1104030115</v>
      </c>
      <c r="C117" s="54" t="s">
        <v>436</v>
      </c>
      <c r="D117" s="54" t="s">
        <v>3439</v>
      </c>
      <c r="E117" s="54" t="s">
        <v>3432</v>
      </c>
      <c r="F117" s="54" t="s">
        <v>3433</v>
      </c>
      <c r="G117" s="54" t="s">
        <v>3433</v>
      </c>
      <c r="H117" s="54" t="s">
        <v>115</v>
      </c>
      <c r="I117" s="54" t="s">
        <v>3434</v>
      </c>
      <c r="J117" s="54" t="s">
        <v>3434</v>
      </c>
    </row>
    <row r="118" spans="1:10" x14ac:dyDescent="0.2">
      <c r="A118" s="55" t="s">
        <v>3553</v>
      </c>
      <c r="B118" s="55">
        <v>1104030116</v>
      </c>
      <c r="C118" s="55" t="s">
        <v>439</v>
      </c>
      <c r="D118" s="55" t="s">
        <v>3439</v>
      </c>
      <c r="E118" s="55" t="s">
        <v>3432</v>
      </c>
      <c r="F118" s="55" t="s">
        <v>3433</v>
      </c>
      <c r="G118" s="55" t="s">
        <v>3433</v>
      </c>
      <c r="H118" s="55" t="s">
        <v>115</v>
      </c>
      <c r="I118" s="55" t="s">
        <v>3434</v>
      </c>
      <c r="J118" s="55" t="s">
        <v>3434</v>
      </c>
    </row>
    <row r="119" spans="1:10" x14ac:dyDescent="0.2">
      <c r="A119" s="54" t="s">
        <v>3554</v>
      </c>
      <c r="B119" s="54">
        <v>1104030117</v>
      </c>
      <c r="C119" s="54" t="s">
        <v>442</v>
      </c>
      <c r="D119" s="54" t="s">
        <v>3439</v>
      </c>
      <c r="E119" s="54" t="s">
        <v>3432</v>
      </c>
      <c r="F119" s="54" t="s">
        <v>3433</v>
      </c>
      <c r="G119" s="54" t="s">
        <v>3433</v>
      </c>
      <c r="H119" s="54" t="s">
        <v>115</v>
      </c>
      <c r="I119" s="54" t="s">
        <v>3434</v>
      </c>
      <c r="J119" s="54" t="s">
        <v>3434</v>
      </c>
    </row>
    <row r="120" spans="1:10" x14ac:dyDescent="0.2">
      <c r="A120" s="55" t="s">
        <v>3555</v>
      </c>
      <c r="B120" s="55">
        <v>1104030118</v>
      </c>
      <c r="C120" s="55" t="s">
        <v>444</v>
      </c>
      <c r="D120" s="55" t="s">
        <v>3439</v>
      </c>
      <c r="E120" s="55" t="s">
        <v>3432</v>
      </c>
      <c r="F120" s="55" t="s">
        <v>3433</v>
      </c>
      <c r="G120" s="55" t="s">
        <v>3433</v>
      </c>
      <c r="H120" s="55" t="s">
        <v>115</v>
      </c>
      <c r="I120" s="55" t="s">
        <v>3434</v>
      </c>
      <c r="J120" s="55" t="s">
        <v>3434</v>
      </c>
    </row>
    <row r="121" spans="1:10" x14ac:dyDescent="0.2">
      <c r="A121" s="54" t="s">
        <v>3556</v>
      </c>
      <c r="B121" s="54">
        <v>1104030119</v>
      </c>
      <c r="C121" s="54" t="s">
        <v>447</v>
      </c>
      <c r="D121" s="54" t="s">
        <v>3439</v>
      </c>
      <c r="E121" s="54" t="s">
        <v>3432</v>
      </c>
      <c r="F121" s="54" t="s">
        <v>3433</v>
      </c>
      <c r="G121" s="54" t="s">
        <v>3433</v>
      </c>
      <c r="H121" s="54" t="s">
        <v>115</v>
      </c>
      <c r="I121" s="54" t="s">
        <v>3434</v>
      </c>
      <c r="J121" s="54" t="s">
        <v>3434</v>
      </c>
    </row>
    <row r="122" spans="1:10" x14ac:dyDescent="0.2">
      <c r="A122" s="55" t="s">
        <v>3557</v>
      </c>
      <c r="B122" s="55">
        <v>1104030120</v>
      </c>
      <c r="C122" s="55" t="s">
        <v>450</v>
      </c>
      <c r="D122" s="55" t="s">
        <v>3439</v>
      </c>
      <c r="E122" s="55" t="s">
        <v>3432</v>
      </c>
      <c r="F122" s="55" t="s">
        <v>3433</v>
      </c>
      <c r="G122" s="55" t="s">
        <v>3433</v>
      </c>
      <c r="H122" s="55" t="s">
        <v>115</v>
      </c>
      <c r="I122" s="55" t="s">
        <v>3434</v>
      </c>
      <c r="J122" s="55" t="s">
        <v>3434</v>
      </c>
    </row>
    <row r="123" spans="1:10" x14ac:dyDescent="0.2">
      <c r="A123" s="54" t="s">
        <v>3558</v>
      </c>
      <c r="B123" s="54">
        <v>11040302</v>
      </c>
      <c r="C123" s="54" t="s">
        <v>453</v>
      </c>
      <c r="D123" s="54" t="s">
        <v>3431</v>
      </c>
      <c r="E123" s="54" t="s">
        <v>3432</v>
      </c>
      <c r="F123" s="54" t="s">
        <v>3433</v>
      </c>
      <c r="G123" s="54" t="s">
        <v>3433</v>
      </c>
      <c r="H123" s="54" t="s">
        <v>115</v>
      </c>
      <c r="I123" s="54" t="s">
        <v>3434</v>
      </c>
      <c r="J123" s="54" t="s">
        <v>3434</v>
      </c>
    </row>
    <row r="124" spans="1:10" x14ac:dyDescent="0.2">
      <c r="A124" s="55" t="s">
        <v>3559</v>
      </c>
      <c r="B124" s="55">
        <v>1104030201</v>
      </c>
      <c r="C124" s="55" t="s">
        <v>456</v>
      </c>
      <c r="D124" s="55" t="s">
        <v>3439</v>
      </c>
      <c r="E124" s="55" t="s">
        <v>3432</v>
      </c>
      <c r="F124" s="55" t="s">
        <v>3433</v>
      </c>
      <c r="G124" s="55" t="s">
        <v>3433</v>
      </c>
      <c r="H124" s="55" t="s">
        <v>115</v>
      </c>
      <c r="I124" s="55" t="s">
        <v>3434</v>
      </c>
      <c r="J124" s="55" t="s">
        <v>3434</v>
      </c>
    </row>
    <row r="125" spans="1:10" x14ac:dyDescent="0.2">
      <c r="A125" s="54" t="s">
        <v>3560</v>
      </c>
      <c r="B125" s="54">
        <v>1104030202</v>
      </c>
      <c r="C125" s="54" t="s">
        <v>459</v>
      </c>
      <c r="D125" s="54" t="s">
        <v>3439</v>
      </c>
      <c r="E125" s="54" t="s">
        <v>3432</v>
      </c>
      <c r="F125" s="54" t="s">
        <v>3433</v>
      </c>
      <c r="G125" s="54" t="s">
        <v>3433</v>
      </c>
      <c r="H125" s="54" t="s">
        <v>115</v>
      </c>
      <c r="I125" s="54" t="s">
        <v>3434</v>
      </c>
      <c r="J125" s="54" t="s">
        <v>3434</v>
      </c>
    </row>
    <row r="126" spans="1:10" x14ac:dyDescent="0.2">
      <c r="A126" s="55" t="s">
        <v>3561</v>
      </c>
      <c r="B126" s="55">
        <v>1104030203</v>
      </c>
      <c r="C126" s="55" t="s">
        <v>462</v>
      </c>
      <c r="D126" s="55" t="s">
        <v>3439</v>
      </c>
      <c r="E126" s="55" t="s">
        <v>3432</v>
      </c>
      <c r="F126" s="55" t="s">
        <v>3433</v>
      </c>
      <c r="G126" s="55" t="s">
        <v>3433</v>
      </c>
      <c r="H126" s="55" t="s">
        <v>115</v>
      </c>
      <c r="I126" s="55" t="s">
        <v>3434</v>
      </c>
      <c r="J126" s="55" t="s">
        <v>3434</v>
      </c>
    </row>
    <row r="127" spans="1:10" x14ac:dyDescent="0.2">
      <c r="A127" s="54" t="s">
        <v>3562</v>
      </c>
      <c r="B127" s="54">
        <v>1104030204</v>
      </c>
      <c r="C127" s="54" t="s">
        <v>465</v>
      </c>
      <c r="D127" s="54" t="s">
        <v>3439</v>
      </c>
      <c r="E127" s="54" t="s">
        <v>3432</v>
      </c>
      <c r="F127" s="54" t="s">
        <v>3433</v>
      </c>
      <c r="G127" s="54" t="s">
        <v>3433</v>
      </c>
      <c r="H127" s="54" t="s">
        <v>115</v>
      </c>
      <c r="I127" s="54" t="s">
        <v>3434</v>
      </c>
      <c r="J127" s="54" t="s">
        <v>3434</v>
      </c>
    </row>
    <row r="128" spans="1:10" x14ac:dyDescent="0.2">
      <c r="A128" s="55" t="s">
        <v>3563</v>
      </c>
      <c r="B128" s="55">
        <v>1104030205</v>
      </c>
      <c r="C128" s="55" t="s">
        <v>468</v>
      </c>
      <c r="D128" s="55" t="s">
        <v>3439</v>
      </c>
      <c r="E128" s="55" t="s">
        <v>3432</v>
      </c>
      <c r="F128" s="55" t="s">
        <v>3433</v>
      </c>
      <c r="G128" s="55" t="s">
        <v>3433</v>
      </c>
      <c r="H128" s="55" t="s">
        <v>115</v>
      </c>
      <c r="I128" s="55" t="s">
        <v>3434</v>
      </c>
      <c r="J128" s="55" t="s">
        <v>3434</v>
      </c>
    </row>
    <row r="129" spans="1:10" x14ac:dyDescent="0.2">
      <c r="A129" s="54" t="s">
        <v>3564</v>
      </c>
      <c r="B129" s="54">
        <v>1104030206</v>
      </c>
      <c r="C129" s="54" t="s">
        <v>471</v>
      </c>
      <c r="D129" s="54" t="s">
        <v>3439</v>
      </c>
      <c r="E129" s="54" t="s">
        <v>3432</v>
      </c>
      <c r="F129" s="54" t="s">
        <v>3433</v>
      </c>
      <c r="G129" s="54" t="s">
        <v>3433</v>
      </c>
      <c r="H129" s="54" t="s">
        <v>115</v>
      </c>
      <c r="I129" s="54" t="s">
        <v>3434</v>
      </c>
      <c r="J129" s="54" t="s">
        <v>3434</v>
      </c>
    </row>
    <row r="130" spans="1:10" x14ac:dyDescent="0.2">
      <c r="A130" s="55" t="s">
        <v>3565</v>
      </c>
      <c r="B130" s="55">
        <v>1104030207</v>
      </c>
      <c r="C130" s="55" t="s">
        <v>474</v>
      </c>
      <c r="D130" s="55" t="s">
        <v>3439</v>
      </c>
      <c r="E130" s="55" t="s">
        <v>3432</v>
      </c>
      <c r="F130" s="55" t="s">
        <v>3433</v>
      </c>
      <c r="G130" s="55" t="s">
        <v>3433</v>
      </c>
      <c r="H130" s="55" t="s">
        <v>115</v>
      </c>
      <c r="I130" s="55" t="s">
        <v>3434</v>
      </c>
      <c r="J130" s="55" t="s">
        <v>3434</v>
      </c>
    </row>
    <row r="131" spans="1:10" x14ac:dyDescent="0.2">
      <c r="A131" s="54" t="s">
        <v>3566</v>
      </c>
      <c r="B131" s="54">
        <v>1104030208</v>
      </c>
      <c r="C131" s="54" t="s">
        <v>476</v>
      </c>
      <c r="D131" s="54" t="s">
        <v>3439</v>
      </c>
      <c r="E131" s="54" t="s">
        <v>3432</v>
      </c>
      <c r="F131" s="54" t="s">
        <v>3433</v>
      </c>
      <c r="G131" s="54" t="s">
        <v>3433</v>
      </c>
      <c r="H131" s="54" t="s">
        <v>115</v>
      </c>
      <c r="I131" s="54" t="s">
        <v>3434</v>
      </c>
      <c r="J131" s="54" t="s">
        <v>3434</v>
      </c>
    </row>
    <row r="132" spans="1:10" x14ac:dyDescent="0.2">
      <c r="A132" s="55" t="s">
        <v>3567</v>
      </c>
      <c r="B132" s="55">
        <v>1104030209</v>
      </c>
      <c r="C132" s="55" t="s">
        <v>478</v>
      </c>
      <c r="D132" s="55" t="s">
        <v>3439</v>
      </c>
      <c r="E132" s="55" t="s">
        <v>3432</v>
      </c>
      <c r="F132" s="55" t="s">
        <v>3433</v>
      </c>
      <c r="G132" s="55" t="s">
        <v>3433</v>
      </c>
      <c r="H132" s="55" t="s">
        <v>115</v>
      </c>
      <c r="I132" s="55" t="s">
        <v>3434</v>
      </c>
      <c r="J132" s="55" t="s">
        <v>3434</v>
      </c>
    </row>
    <row r="133" spans="1:10" x14ac:dyDescent="0.2">
      <c r="A133" s="54" t="s">
        <v>3568</v>
      </c>
      <c r="B133" s="54">
        <v>1104030210</v>
      </c>
      <c r="C133" s="54" t="s">
        <v>481</v>
      </c>
      <c r="D133" s="54" t="s">
        <v>3439</v>
      </c>
      <c r="E133" s="54" t="s">
        <v>3432</v>
      </c>
      <c r="F133" s="54" t="s">
        <v>3433</v>
      </c>
      <c r="G133" s="54" t="s">
        <v>3433</v>
      </c>
      <c r="H133" s="54" t="s">
        <v>115</v>
      </c>
      <c r="I133" s="54" t="s">
        <v>3434</v>
      </c>
      <c r="J133" s="54" t="s">
        <v>3434</v>
      </c>
    </row>
    <row r="134" spans="1:10" x14ac:dyDescent="0.2">
      <c r="A134" s="55" t="s">
        <v>3569</v>
      </c>
      <c r="B134" s="55">
        <v>1104030211</v>
      </c>
      <c r="C134" s="55" t="s">
        <v>484</v>
      </c>
      <c r="D134" s="55" t="s">
        <v>3439</v>
      </c>
      <c r="E134" s="55" t="s">
        <v>3432</v>
      </c>
      <c r="F134" s="55" t="s">
        <v>3433</v>
      </c>
      <c r="G134" s="55" t="s">
        <v>3433</v>
      </c>
      <c r="H134" s="55" t="s">
        <v>115</v>
      </c>
      <c r="I134" s="55" t="s">
        <v>3434</v>
      </c>
      <c r="J134" s="55" t="s">
        <v>3434</v>
      </c>
    </row>
    <row r="135" spans="1:10" x14ac:dyDescent="0.2">
      <c r="A135" s="54" t="s">
        <v>3570</v>
      </c>
      <c r="B135" s="54">
        <v>1104030212</v>
      </c>
      <c r="C135" s="54" t="s">
        <v>486</v>
      </c>
      <c r="D135" s="54" t="s">
        <v>3439</v>
      </c>
      <c r="E135" s="54" t="s">
        <v>3432</v>
      </c>
      <c r="F135" s="54" t="s">
        <v>3433</v>
      </c>
      <c r="G135" s="54" t="s">
        <v>3433</v>
      </c>
      <c r="H135" s="54" t="s">
        <v>115</v>
      </c>
      <c r="I135" s="54" t="s">
        <v>3434</v>
      </c>
      <c r="J135" s="54" t="s">
        <v>3434</v>
      </c>
    </row>
    <row r="136" spans="1:10" x14ac:dyDescent="0.2">
      <c r="A136" s="55" t="s">
        <v>3571</v>
      </c>
      <c r="B136" s="55">
        <v>1104030213</v>
      </c>
      <c r="C136" s="55" t="s">
        <v>488</v>
      </c>
      <c r="D136" s="55" t="s">
        <v>3439</v>
      </c>
      <c r="E136" s="55" t="s">
        <v>3432</v>
      </c>
      <c r="F136" s="55" t="s">
        <v>3433</v>
      </c>
      <c r="G136" s="55" t="s">
        <v>3433</v>
      </c>
      <c r="H136" s="55" t="s">
        <v>115</v>
      </c>
      <c r="I136" s="55" t="s">
        <v>3434</v>
      </c>
      <c r="J136" s="55" t="s">
        <v>3434</v>
      </c>
    </row>
    <row r="137" spans="1:10" x14ac:dyDescent="0.2">
      <c r="A137" s="54" t="s">
        <v>3572</v>
      </c>
      <c r="B137" s="54">
        <v>1104030214</v>
      </c>
      <c r="C137" s="54" t="s">
        <v>491</v>
      </c>
      <c r="D137" s="54" t="s">
        <v>3439</v>
      </c>
      <c r="E137" s="54" t="s">
        <v>3432</v>
      </c>
      <c r="F137" s="54" t="s">
        <v>3433</v>
      </c>
      <c r="G137" s="54" t="s">
        <v>3433</v>
      </c>
      <c r="H137" s="54" t="s">
        <v>115</v>
      </c>
      <c r="I137" s="54" t="s">
        <v>3434</v>
      </c>
      <c r="J137" s="54" t="s">
        <v>3434</v>
      </c>
    </row>
    <row r="138" spans="1:10" x14ac:dyDescent="0.2">
      <c r="A138" s="55" t="s">
        <v>3573</v>
      </c>
      <c r="B138" s="55">
        <v>1104030215</v>
      </c>
      <c r="C138" s="55" t="s">
        <v>494</v>
      </c>
      <c r="D138" s="55" t="s">
        <v>3439</v>
      </c>
      <c r="E138" s="55" t="s">
        <v>3432</v>
      </c>
      <c r="F138" s="55" t="s">
        <v>3433</v>
      </c>
      <c r="G138" s="55" t="s">
        <v>3433</v>
      </c>
      <c r="H138" s="55" t="s">
        <v>115</v>
      </c>
      <c r="I138" s="55" t="s">
        <v>3434</v>
      </c>
      <c r="J138" s="55" t="s">
        <v>3434</v>
      </c>
    </row>
    <row r="139" spans="1:10" x14ac:dyDescent="0.2">
      <c r="A139" s="54" t="s">
        <v>3574</v>
      </c>
      <c r="B139" s="54">
        <v>1104030216</v>
      </c>
      <c r="C139" s="54" t="s">
        <v>497</v>
      </c>
      <c r="D139" s="54" t="s">
        <v>3439</v>
      </c>
      <c r="E139" s="54" t="s">
        <v>3432</v>
      </c>
      <c r="F139" s="54" t="s">
        <v>3433</v>
      </c>
      <c r="G139" s="54" t="s">
        <v>3433</v>
      </c>
      <c r="H139" s="54" t="s">
        <v>115</v>
      </c>
      <c r="I139" s="54" t="s">
        <v>3434</v>
      </c>
      <c r="J139" s="54" t="s">
        <v>3434</v>
      </c>
    </row>
    <row r="140" spans="1:10" x14ac:dyDescent="0.2">
      <c r="A140" s="55" t="s">
        <v>3575</v>
      </c>
      <c r="B140" s="55">
        <v>1104030217</v>
      </c>
      <c r="C140" s="55" t="s">
        <v>500</v>
      </c>
      <c r="D140" s="55" t="s">
        <v>3439</v>
      </c>
      <c r="E140" s="55" t="s">
        <v>3432</v>
      </c>
      <c r="F140" s="55" t="s">
        <v>3433</v>
      </c>
      <c r="G140" s="55" t="s">
        <v>3433</v>
      </c>
      <c r="H140" s="55" t="s">
        <v>115</v>
      </c>
      <c r="I140" s="55" t="s">
        <v>3434</v>
      </c>
      <c r="J140" s="55" t="s">
        <v>3434</v>
      </c>
    </row>
    <row r="141" spans="1:10" x14ac:dyDescent="0.2">
      <c r="A141" s="54" t="s">
        <v>3576</v>
      </c>
      <c r="B141" s="54">
        <v>1104030218</v>
      </c>
      <c r="C141" s="54" t="s">
        <v>503</v>
      </c>
      <c r="D141" s="54" t="s">
        <v>3439</v>
      </c>
      <c r="E141" s="54" t="s">
        <v>3432</v>
      </c>
      <c r="F141" s="54" t="s">
        <v>3433</v>
      </c>
      <c r="G141" s="54" t="s">
        <v>3433</v>
      </c>
      <c r="H141" s="54" t="s">
        <v>115</v>
      </c>
      <c r="I141" s="54" t="s">
        <v>3434</v>
      </c>
      <c r="J141" s="54" t="s">
        <v>3434</v>
      </c>
    </row>
    <row r="142" spans="1:10" x14ac:dyDescent="0.2">
      <c r="A142" s="55" t="s">
        <v>3577</v>
      </c>
      <c r="B142" s="55">
        <v>1104030219</v>
      </c>
      <c r="C142" s="55" t="s">
        <v>506</v>
      </c>
      <c r="D142" s="55" t="s">
        <v>3439</v>
      </c>
      <c r="E142" s="55" t="s">
        <v>3432</v>
      </c>
      <c r="F142" s="55" t="s">
        <v>3433</v>
      </c>
      <c r="G142" s="55" t="s">
        <v>3433</v>
      </c>
      <c r="H142" s="55" t="s">
        <v>115</v>
      </c>
      <c r="I142" s="55" t="s">
        <v>3434</v>
      </c>
      <c r="J142" s="55" t="s">
        <v>3434</v>
      </c>
    </row>
    <row r="143" spans="1:10" x14ac:dyDescent="0.2">
      <c r="A143" s="54" t="s">
        <v>3578</v>
      </c>
      <c r="B143" s="54">
        <v>1104030220</v>
      </c>
      <c r="C143" s="54" t="s">
        <v>509</v>
      </c>
      <c r="D143" s="54" t="s">
        <v>3439</v>
      </c>
      <c r="E143" s="54" t="s">
        <v>3432</v>
      </c>
      <c r="F143" s="54" t="s">
        <v>3433</v>
      </c>
      <c r="G143" s="54" t="s">
        <v>3433</v>
      </c>
      <c r="H143" s="54" t="s">
        <v>115</v>
      </c>
      <c r="I143" s="54" t="s">
        <v>3434</v>
      </c>
      <c r="J143" s="54" t="s">
        <v>3434</v>
      </c>
    </row>
    <row r="144" spans="1:10" x14ac:dyDescent="0.2">
      <c r="A144" s="55" t="s">
        <v>3579</v>
      </c>
      <c r="B144" s="55">
        <v>1104030221</v>
      </c>
      <c r="C144" s="55" t="s">
        <v>512</v>
      </c>
      <c r="D144" s="55" t="s">
        <v>3439</v>
      </c>
      <c r="E144" s="55" t="s">
        <v>3432</v>
      </c>
      <c r="F144" s="55" t="s">
        <v>3433</v>
      </c>
      <c r="G144" s="55" t="s">
        <v>3433</v>
      </c>
      <c r="H144" s="55" t="s">
        <v>115</v>
      </c>
      <c r="I144" s="55" t="s">
        <v>3434</v>
      </c>
      <c r="J144" s="55" t="s">
        <v>3434</v>
      </c>
    </row>
    <row r="145" spans="1:10" x14ac:dyDescent="0.2">
      <c r="A145" s="54" t="s">
        <v>3580</v>
      </c>
      <c r="B145" s="54">
        <v>1104030222</v>
      </c>
      <c r="C145" s="54" t="s">
        <v>515</v>
      </c>
      <c r="D145" s="54" t="s">
        <v>3439</v>
      </c>
      <c r="E145" s="54" t="s">
        <v>3432</v>
      </c>
      <c r="F145" s="54" t="s">
        <v>3433</v>
      </c>
      <c r="G145" s="54" t="s">
        <v>3433</v>
      </c>
      <c r="H145" s="54" t="s">
        <v>115</v>
      </c>
      <c r="I145" s="54" t="s">
        <v>3434</v>
      </c>
      <c r="J145" s="54" t="s">
        <v>3434</v>
      </c>
    </row>
    <row r="146" spans="1:10" x14ac:dyDescent="0.2">
      <c r="A146" s="55" t="s">
        <v>3581</v>
      </c>
      <c r="B146" s="55">
        <v>1104030223</v>
      </c>
      <c r="C146" s="55" t="s">
        <v>518</v>
      </c>
      <c r="D146" s="55" t="s">
        <v>3439</v>
      </c>
      <c r="E146" s="55" t="s">
        <v>3432</v>
      </c>
      <c r="F146" s="55" t="s">
        <v>3433</v>
      </c>
      <c r="G146" s="55" t="s">
        <v>3433</v>
      </c>
      <c r="H146" s="55" t="s">
        <v>115</v>
      </c>
      <c r="I146" s="55" t="s">
        <v>3434</v>
      </c>
      <c r="J146" s="55" t="s">
        <v>3434</v>
      </c>
    </row>
    <row r="147" spans="1:10" x14ac:dyDescent="0.2">
      <c r="A147" s="54" t="s">
        <v>3582</v>
      </c>
      <c r="B147" s="54">
        <v>110404</v>
      </c>
      <c r="C147" s="54" t="s">
        <v>521</v>
      </c>
      <c r="D147" s="54" t="s">
        <v>3431</v>
      </c>
      <c r="E147" s="54" t="s">
        <v>3432</v>
      </c>
      <c r="F147" s="54" t="s">
        <v>3433</v>
      </c>
      <c r="G147" s="54" t="s">
        <v>3433</v>
      </c>
      <c r="H147" s="54" t="s">
        <v>115</v>
      </c>
      <c r="I147" s="54" t="s">
        <v>3434</v>
      </c>
      <c r="J147" s="54" t="s">
        <v>3434</v>
      </c>
    </row>
    <row r="148" spans="1:10" x14ac:dyDescent="0.2">
      <c r="A148" s="55" t="s">
        <v>3583</v>
      </c>
      <c r="B148" s="55">
        <v>11040401</v>
      </c>
      <c r="C148" s="55" t="s">
        <v>521</v>
      </c>
      <c r="D148" s="55" t="s">
        <v>3439</v>
      </c>
      <c r="E148" s="55" t="s">
        <v>3432</v>
      </c>
      <c r="F148" s="55" t="s">
        <v>3433</v>
      </c>
      <c r="G148" s="55" t="s">
        <v>3433</v>
      </c>
      <c r="H148" s="55" t="s">
        <v>115</v>
      </c>
      <c r="I148" s="55" t="s">
        <v>3434</v>
      </c>
      <c r="J148" s="55" t="s">
        <v>3434</v>
      </c>
    </row>
    <row r="149" spans="1:10" x14ac:dyDescent="0.2">
      <c r="A149" s="54" t="s">
        <v>3584</v>
      </c>
      <c r="B149" s="54">
        <v>110405</v>
      </c>
      <c r="C149" s="54" t="s">
        <v>524</v>
      </c>
      <c r="D149" s="54" t="s">
        <v>3431</v>
      </c>
      <c r="E149" s="54" t="s">
        <v>3432</v>
      </c>
      <c r="F149" s="54" t="s">
        <v>3433</v>
      </c>
      <c r="G149" s="54" t="s">
        <v>3433</v>
      </c>
      <c r="H149" s="54" t="s">
        <v>115</v>
      </c>
      <c r="I149" s="54" t="s">
        <v>3434</v>
      </c>
      <c r="J149" s="54" t="s">
        <v>3434</v>
      </c>
    </row>
    <row r="150" spans="1:10" x14ac:dyDescent="0.2">
      <c r="A150" s="55" t="s">
        <v>3585</v>
      </c>
      <c r="B150" s="55">
        <v>11040501</v>
      </c>
      <c r="C150" s="55" t="s">
        <v>527</v>
      </c>
      <c r="D150" s="55" t="s">
        <v>3431</v>
      </c>
      <c r="E150" s="55" t="s">
        <v>3432</v>
      </c>
      <c r="F150" s="55" t="s">
        <v>3433</v>
      </c>
      <c r="G150" s="55" t="s">
        <v>3433</v>
      </c>
      <c r="H150" s="55" t="s">
        <v>115</v>
      </c>
      <c r="I150" s="55" t="s">
        <v>3434</v>
      </c>
      <c r="J150" s="55" t="s">
        <v>3434</v>
      </c>
    </row>
    <row r="151" spans="1:10" x14ac:dyDescent="0.2">
      <c r="A151" s="54" t="s">
        <v>3586</v>
      </c>
      <c r="B151" s="54">
        <v>1104050101</v>
      </c>
      <c r="C151" s="54" t="s">
        <v>527</v>
      </c>
      <c r="D151" s="54" t="s">
        <v>3439</v>
      </c>
      <c r="E151" s="54" t="s">
        <v>3432</v>
      </c>
      <c r="F151" s="54" t="s">
        <v>3433</v>
      </c>
      <c r="G151" s="54" t="s">
        <v>3433</v>
      </c>
      <c r="H151" s="54" t="s">
        <v>115</v>
      </c>
      <c r="I151" s="54" t="s">
        <v>3434</v>
      </c>
      <c r="J151" s="54" t="s">
        <v>3434</v>
      </c>
    </row>
    <row r="152" spans="1:10" x14ac:dyDescent="0.2">
      <c r="A152" s="55" t="s">
        <v>3587</v>
      </c>
      <c r="B152" s="55">
        <v>1104050102</v>
      </c>
      <c r="C152" s="55" t="s">
        <v>532</v>
      </c>
      <c r="D152" s="55" t="s">
        <v>3439</v>
      </c>
      <c r="E152" s="55" t="s">
        <v>3432</v>
      </c>
      <c r="F152" s="55" t="s">
        <v>3433</v>
      </c>
      <c r="G152" s="55" t="s">
        <v>3433</v>
      </c>
      <c r="H152" s="55" t="s">
        <v>115</v>
      </c>
      <c r="I152" s="55" t="s">
        <v>3434</v>
      </c>
      <c r="J152" s="55" t="s">
        <v>3434</v>
      </c>
    </row>
    <row r="153" spans="1:10" x14ac:dyDescent="0.2">
      <c r="A153" s="54" t="s">
        <v>3588</v>
      </c>
      <c r="B153" s="54">
        <v>1104050103</v>
      </c>
      <c r="C153" s="54" t="s">
        <v>535</v>
      </c>
      <c r="D153" s="54" t="s">
        <v>3439</v>
      </c>
      <c r="E153" s="54" t="s">
        <v>3432</v>
      </c>
      <c r="F153" s="54" t="s">
        <v>3433</v>
      </c>
      <c r="G153" s="54" t="s">
        <v>3433</v>
      </c>
      <c r="H153" s="54" t="s">
        <v>115</v>
      </c>
      <c r="I153" s="54" t="s">
        <v>3434</v>
      </c>
      <c r="J153" s="54" t="s">
        <v>3434</v>
      </c>
    </row>
    <row r="154" spans="1:10" x14ac:dyDescent="0.2">
      <c r="A154" s="55" t="s">
        <v>3589</v>
      </c>
      <c r="B154" s="55">
        <v>1104050104</v>
      </c>
      <c r="C154" s="55" t="s">
        <v>538</v>
      </c>
      <c r="D154" s="55" t="s">
        <v>3439</v>
      </c>
      <c r="E154" s="55" t="s">
        <v>3432</v>
      </c>
      <c r="F154" s="55" t="s">
        <v>3433</v>
      </c>
      <c r="G154" s="55" t="s">
        <v>3433</v>
      </c>
      <c r="H154" s="55" t="s">
        <v>115</v>
      </c>
      <c r="I154" s="55" t="s">
        <v>3434</v>
      </c>
      <c r="J154" s="55" t="s">
        <v>3434</v>
      </c>
    </row>
    <row r="155" spans="1:10" x14ac:dyDescent="0.2">
      <c r="A155" s="54" t="s">
        <v>3590</v>
      </c>
      <c r="B155" s="54">
        <v>1104050106</v>
      </c>
      <c r="C155" s="54" t="s">
        <v>541</v>
      </c>
      <c r="D155" s="54" t="s">
        <v>3439</v>
      </c>
      <c r="E155" s="54" t="s">
        <v>3432</v>
      </c>
      <c r="F155" s="54" t="s">
        <v>3433</v>
      </c>
      <c r="G155" s="54" t="s">
        <v>3433</v>
      </c>
      <c r="H155" s="54" t="s">
        <v>115</v>
      </c>
      <c r="I155" s="54" t="s">
        <v>3434</v>
      </c>
      <c r="J155" s="54" t="s">
        <v>3434</v>
      </c>
    </row>
    <row r="156" spans="1:10" x14ac:dyDescent="0.2">
      <c r="A156" s="55" t="s">
        <v>3591</v>
      </c>
      <c r="B156" s="55">
        <v>1104050107</v>
      </c>
      <c r="C156" s="55" t="s">
        <v>543</v>
      </c>
      <c r="D156" s="55" t="s">
        <v>3439</v>
      </c>
      <c r="E156" s="55" t="s">
        <v>3432</v>
      </c>
      <c r="F156" s="55" t="s">
        <v>3433</v>
      </c>
      <c r="G156" s="55" t="s">
        <v>3433</v>
      </c>
      <c r="H156" s="55" t="s">
        <v>115</v>
      </c>
      <c r="I156" s="55" t="s">
        <v>3434</v>
      </c>
      <c r="J156" s="55" t="s">
        <v>3434</v>
      </c>
    </row>
    <row r="157" spans="1:10" x14ac:dyDescent="0.2">
      <c r="A157" s="54" t="s">
        <v>3592</v>
      </c>
      <c r="B157" s="54">
        <v>11040502</v>
      </c>
      <c r="C157" s="54" t="s">
        <v>546</v>
      </c>
      <c r="D157" s="54" t="s">
        <v>3431</v>
      </c>
      <c r="E157" s="54" t="s">
        <v>3432</v>
      </c>
      <c r="F157" s="54" t="s">
        <v>3433</v>
      </c>
      <c r="G157" s="54" t="s">
        <v>3433</v>
      </c>
      <c r="H157" s="54" t="s">
        <v>115</v>
      </c>
      <c r="I157" s="54" t="s">
        <v>3434</v>
      </c>
      <c r="J157" s="54" t="s">
        <v>3434</v>
      </c>
    </row>
    <row r="158" spans="1:10" x14ac:dyDescent="0.2">
      <c r="A158" s="55" t="s">
        <v>3593</v>
      </c>
      <c r="B158" s="55">
        <v>1104050201</v>
      </c>
      <c r="C158" s="55" t="s">
        <v>549</v>
      </c>
      <c r="D158" s="55" t="s">
        <v>3439</v>
      </c>
      <c r="E158" s="55" t="s">
        <v>3432</v>
      </c>
      <c r="F158" s="55" t="s">
        <v>3433</v>
      </c>
      <c r="G158" s="55" t="s">
        <v>3433</v>
      </c>
      <c r="H158" s="55" t="s">
        <v>115</v>
      </c>
      <c r="I158" s="55" t="s">
        <v>3434</v>
      </c>
      <c r="J158" s="55" t="s">
        <v>3434</v>
      </c>
    </row>
    <row r="159" spans="1:10" x14ac:dyDescent="0.2">
      <c r="A159" s="54" t="s">
        <v>3594</v>
      </c>
      <c r="B159" s="54">
        <v>1104050202</v>
      </c>
      <c r="C159" s="54" t="s">
        <v>552</v>
      </c>
      <c r="D159" s="54" t="s">
        <v>3439</v>
      </c>
      <c r="E159" s="54" t="s">
        <v>3432</v>
      </c>
      <c r="F159" s="54" t="s">
        <v>3433</v>
      </c>
      <c r="G159" s="54" t="s">
        <v>3433</v>
      </c>
      <c r="H159" s="54" t="s">
        <v>115</v>
      </c>
      <c r="I159" s="54" t="s">
        <v>3434</v>
      </c>
      <c r="J159" s="54" t="s">
        <v>3434</v>
      </c>
    </row>
    <row r="160" spans="1:10" x14ac:dyDescent="0.2">
      <c r="A160" s="55" t="s">
        <v>3595</v>
      </c>
      <c r="B160" s="55">
        <v>1104050203</v>
      </c>
      <c r="C160" s="55" t="s">
        <v>555</v>
      </c>
      <c r="D160" s="55" t="s">
        <v>3439</v>
      </c>
      <c r="E160" s="55" t="s">
        <v>3432</v>
      </c>
      <c r="F160" s="55" t="s">
        <v>3433</v>
      </c>
      <c r="G160" s="55" t="s">
        <v>3433</v>
      </c>
      <c r="H160" s="55" t="s">
        <v>115</v>
      </c>
      <c r="I160" s="55" t="s">
        <v>3434</v>
      </c>
      <c r="J160" s="55" t="s">
        <v>3434</v>
      </c>
    </row>
    <row r="161" spans="1:10" x14ac:dyDescent="0.2">
      <c r="A161" s="54" t="s">
        <v>3596</v>
      </c>
      <c r="B161" s="54">
        <v>1104050204</v>
      </c>
      <c r="C161" s="54" t="s">
        <v>117</v>
      </c>
      <c r="D161" s="54" t="s">
        <v>3439</v>
      </c>
      <c r="E161" s="54" t="s">
        <v>3432</v>
      </c>
      <c r="F161" s="54" t="s">
        <v>3433</v>
      </c>
      <c r="G161" s="54" t="s">
        <v>3433</v>
      </c>
      <c r="H161" s="54" t="s">
        <v>115</v>
      </c>
      <c r="I161" s="54" t="s">
        <v>3434</v>
      </c>
      <c r="J161" s="54" t="s">
        <v>3434</v>
      </c>
    </row>
    <row r="162" spans="1:10" x14ac:dyDescent="0.2">
      <c r="A162" s="55" t="s">
        <v>3597</v>
      </c>
      <c r="B162" s="55">
        <v>1104050205</v>
      </c>
      <c r="C162" s="55" t="s">
        <v>560</v>
      </c>
      <c r="D162" s="55" t="s">
        <v>3439</v>
      </c>
      <c r="E162" s="55" t="s">
        <v>3432</v>
      </c>
      <c r="F162" s="55" t="s">
        <v>3433</v>
      </c>
      <c r="G162" s="55" t="s">
        <v>3433</v>
      </c>
      <c r="H162" s="55" t="s">
        <v>115</v>
      </c>
      <c r="I162" s="55" t="s">
        <v>3434</v>
      </c>
      <c r="J162" s="55" t="s">
        <v>3434</v>
      </c>
    </row>
    <row r="163" spans="1:10" x14ac:dyDescent="0.2">
      <c r="A163" s="54" t="s">
        <v>3598</v>
      </c>
      <c r="B163" s="54">
        <v>1104050206</v>
      </c>
      <c r="C163" s="54" t="s">
        <v>563</v>
      </c>
      <c r="D163" s="54" t="s">
        <v>3439</v>
      </c>
      <c r="E163" s="54" t="s">
        <v>3432</v>
      </c>
      <c r="F163" s="54" t="s">
        <v>3433</v>
      </c>
      <c r="G163" s="54" t="s">
        <v>3433</v>
      </c>
      <c r="H163" s="54" t="s">
        <v>115</v>
      </c>
      <c r="I163" s="54" t="s">
        <v>3434</v>
      </c>
      <c r="J163" s="54" t="s">
        <v>3434</v>
      </c>
    </row>
    <row r="164" spans="1:10" x14ac:dyDescent="0.2">
      <c r="A164" s="55" t="s">
        <v>3599</v>
      </c>
      <c r="B164" s="55">
        <v>1104050207</v>
      </c>
      <c r="C164" s="55" t="s">
        <v>566</v>
      </c>
      <c r="D164" s="55" t="s">
        <v>3439</v>
      </c>
      <c r="E164" s="55" t="s">
        <v>3432</v>
      </c>
      <c r="F164" s="55" t="s">
        <v>3433</v>
      </c>
      <c r="G164" s="55" t="s">
        <v>3433</v>
      </c>
      <c r="H164" s="55" t="s">
        <v>115</v>
      </c>
      <c r="I164" s="55" t="s">
        <v>3434</v>
      </c>
      <c r="J164" s="55" t="s">
        <v>3434</v>
      </c>
    </row>
    <row r="165" spans="1:10" x14ac:dyDescent="0.2">
      <c r="A165" s="54" t="s">
        <v>3600</v>
      </c>
      <c r="B165" s="54">
        <v>1104050208</v>
      </c>
      <c r="C165" s="54" t="s">
        <v>569</v>
      </c>
      <c r="D165" s="54" t="s">
        <v>3439</v>
      </c>
      <c r="E165" s="54" t="s">
        <v>3432</v>
      </c>
      <c r="F165" s="54" t="s">
        <v>3433</v>
      </c>
      <c r="G165" s="54" t="s">
        <v>3433</v>
      </c>
      <c r="H165" s="54" t="s">
        <v>115</v>
      </c>
      <c r="I165" s="54" t="s">
        <v>3434</v>
      </c>
      <c r="J165" s="54" t="s">
        <v>3434</v>
      </c>
    </row>
    <row r="166" spans="1:10" x14ac:dyDescent="0.2">
      <c r="A166" s="55" t="s">
        <v>3601</v>
      </c>
      <c r="B166" s="55">
        <v>1104050209</v>
      </c>
      <c r="C166" s="55" t="s">
        <v>572</v>
      </c>
      <c r="D166" s="55" t="s">
        <v>3439</v>
      </c>
      <c r="E166" s="55" t="s">
        <v>3432</v>
      </c>
      <c r="F166" s="55" t="s">
        <v>3433</v>
      </c>
      <c r="G166" s="55" t="s">
        <v>3433</v>
      </c>
      <c r="H166" s="55" t="s">
        <v>115</v>
      </c>
      <c r="I166" s="55" t="s">
        <v>3434</v>
      </c>
      <c r="J166" s="55" t="s">
        <v>3434</v>
      </c>
    </row>
    <row r="167" spans="1:10" x14ac:dyDescent="0.2">
      <c r="A167" s="54" t="s">
        <v>3602</v>
      </c>
      <c r="B167" s="54">
        <v>1104050210</v>
      </c>
      <c r="C167" s="54" t="s">
        <v>574</v>
      </c>
      <c r="D167" s="54" t="s">
        <v>3439</v>
      </c>
      <c r="E167" s="54" t="s">
        <v>3432</v>
      </c>
      <c r="F167" s="54" t="s">
        <v>3433</v>
      </c>
      <c r="G167" s="54" t="s">
        <v>3433</v>
      </c>
      <c r="H167" s="54" t="s">
        <v>115</v>
      </c>
      <c r="I167" s="54" t="s">
        <v>3434</v>
      </c>
      <c r="J167" s="54" t="s">
        <v>3434</v>
      </c>
    </row>
    <row r="168" spans="1:10" x14ac:dyDescent="0.2">
      <c r="A168" s="55" t="s">
        <v>3603</v>
      </c>
      <c r="B168" s="55">
        <v>1104050211</v>
      </c>
      <c r="C168" s="55" t="s">
        <v>576</v>
      </c>
      <c r="D168" s="55" t="s">
        <v>3439</v>
      </c>
      <c r="E168" s="55" t="s">
        <v>3432</v>
      </c>
      <c r="F168" s="55" t="s">
        <v>3433</v>
      </c>
      <c r="G168" s="55" t="s">
        <v>3433</v>
      </c>
      <c r="H168" s="55" t="s">
        <v>115</v>
      </c>
      <c r="I168" s="55" t="s">
        <v>3434</v>
      </c>
      <c r="J168" s="55" t="s">
        <v>3434</v>
      </c>
    </row>
    <row r="169" spans="1:10" x14ac:dyDescent="0.2">
      <c r="A169" s="54" t="s">
        <v>3604</v>
      </c>
      <c r="B169" s="54">
        <v>11040503</v>
      </c>
      <c r="C169" s="54" t="s">
        <v>579</v>
      </c>
      <c r="D169" s="54" t="s">
        <v>3431</v>
      </c>
      <c r="E169" s="54" t="s">
        <v>3432</v>
      </c>
      <c r="F169" s="54" t="s">
        <v>3433</v>
      </c>
      <c r="G169" s="54" t="s">
        <v>3433</v>
      </c>
      <c r="H169" s="54" t="s">
        <v>115</v>
      </c>
      <c r="I169" s="54" t="s">
        <v>3434</v>
      </c>
      <c r="J169" s="54" t="s">
        <v>3434</v>
      </c>
    </row>
    <row r="170" spans="1:10" x14ac:dyDescent="0.2">
      <c r="A170" s="55" t="s">
        <v>3605</v>
      </c>
      <c r="B170" s="55">
        <v>1104050301</v>
      </c>
      <c r="C170" s="55" t="s">
        <v>582</v>
      </c>
      <c r="D170" s="55" t="s">
        <v>3439</v>
      </c>
      <c r="E170" s="55" t="s">
        <v>3432</v>
      </c>
      <c r="F170" s="55" t="s">
        <v>3433</v>
      </c>
      <c r="G170" s="55" t="s">
        <v>3433</v>
      </c>
      <c r="H170" s="55" t="s">
        <v>115</v>
      </c>
      <c r="I170" s="55" t="s">
        <v>3434</v>
      </c>
      <c r="J170" s="55" t="s">
        <v>3434</v>
      </c>
    </row>
    <row r="171" spans="1:10" x14ac:dyDescent="0.2">
      <c r="A171" s="54" t="s">
        <v>3606</v>
      </c>
      <c r="B171" s="54">
        <v>110406</v>
      </c>
      <c r="C171" s="54" t="s">
        <v>584</v>
      </c>
      <c r="D171" s="54" t="s">
        <v>3431</v>
      </c>
      <c r="E171" s="54" t="s">
        <v>3432</v>
      </c>
      <c r="F171" s="54" t="s">
        <v>3433</v>
      </c>
      <c r="G171" s="54" t="s">
        <v>3433</v>
      </c>
      <c r="H171" s="54" t="s">
        <v>115</v>
      </c>
      <c r="I171" s="54" t="s">
        <v>3434</v>
      </c>
      <c r="J171" s="54" t="s">
        <v>3434</v>
      </c>
    </row>
    <row r="172" spans="1:10" x14ac:dyDescent="0.2">
      <c r="A172" s="55" t="s">
        <v>3607</v>
      </c>
      <c r="B172" s="55">
        <v>11040601</v>
      </c>
      <c r="C172" s="55" t="s">
        <v>587</v>
      </c>
      <c r="D172" s="55" t="s">
        <v>3439</v>
      </c>
      <c r="E172" s="55" t="s">
        <v>3432</v>
      </c>
      <c r="F172" s="55" t="s">
        <v>3433</v>
      </c>
      <c r="G172" s="55" t="s">
        <v>3433</v>
      </c>
      <c r="H172" s="55" t="s">
        <v>115</v>
      </c>
      <c r="I172" s="55" t="s">
        <v>3434</v>
      </c>
      <c r="J172" s="55" t="s">
        <v>3434</v>
      </c>
    </row>
    <row r="173" spans="1:10" x14ac:dyDescent="0.2">
      <c r="A173" s="54" t="s">
        <v>3608</v>
      </c>
      <c r="B173" s="54">
        <v>11040602</v>
      </c>
      <c r="C173" s="54" t="s">
        <v>589</v>
      </c>
      <c r="D173" s="54" t="s">
        <v>3439</v>
      </c>
      <c r="E173" s="54" t="s">
        <v>3432</v>
      </c>
      <c r="F173" s="54" t="s">
        <v>3433</v>
      </c>
      <c r="G173" s="54" t="s">
        <v>3433</v>
      </c>
      <c r="H173" s="54" t="s">
        <v>115</v>
      </c>
      <c r="I173" s="54" t="s">
        <v>3434</v>
      </c>
      <c r="J173" s="54" t="s">
        <v>3434</v>
      </c>
    </row>
    <row r="174" spans="1:10" x14ac:dyDescent="0.2">
      <c r="A174" s="55" t="s">
        <v>3609</v>
      </c>
      <c r="B174" s="55">
        <v>110407</v>
      </c>
      <c r="C174" s="55" t="s">
        <v>3610</v>
      </c>
      <c r="D174" s="55" t="s">
        <v>3431</v>
      </c>
      <c r="E174" s="55" t="s">
        <v>3432</v>
      </c>
      <c r="F174" s="55" t="s">
        <v>3433</v>
      </c>
      <c r="G174" s="55" t="s">
        <v>3433</v>
      </c>
      <c r="H174" s="55" t="s">
        <v>115</v>
      </c>
      <c r="I174" s="55" t="s">
        <v>3434</v>
      </c>
      <c r="J174" s="55" t="s">
        <v>3434</v>
      </c>
    </row>
    <row r="175" spans="1:10" x14ac:dyDescent="0.2">
      <c r="A175" s="54" t="s">
        <v>3611</v>
      </c>
      <c r="B175" s="54">
        <v>110408</v>
      </c>
      <c r="C175" s="54" t="s">
        <v>591</v>
      </c>
      <c r="D175" s="54" t="s">
        <v>3431</v>
      </c>
      <c r="E175" s="54" t="s">
        <v>3432</v>
      </c>
      <c r="F175" s="54" t="s">
        <v>3433</v>
      </c>
      <c r="G175" s="54" t="s">
        <v>3433</v>
      </c>
      <c r="H175" s="54" t="s">
        <v>115</v>
      </c>
      <c r="I175" s="54" t="s">
        <v>3434</v>
      </c>
      <c r="J175" s="54" t="s">
        <v>3434</v>
      </c>
    </row>
    <row r="176" spans="1:10" x14ac:dyDescent="0.2">
      <c r="A176" s="55" t="s">
        <v>3612</v>
      </c>
      <c r="B176" s="55">
        <v>11040801</v>
      </c>
      <c r="C176" s="55" t="s">
        <v>594</v>
      </c>
      <c r="D176" s="55" t="s">
        <v>3431</v>
      </c>
      <c r="E176" s="55" t="s">
        <v>3432</v>
      </c>
      <c r="F176" s="55" t="s">
        <v>3433</v>
      </c>
      <c r="G176" s="55" t="s">
        <v>3433</v>
      </c>
      <c r="H176" s="55" t="s">
        <v>115</v>
      </c>
      <c r="I176" s="55" t="s">
        <v>3434</v>
      </c>
      <c r="J176" s="55" t="s">
        <v>3434</v>
      </c>
    </row>
    <row r="177" spans="1:10" x14ac:dyDescent="0.2">
      <c r="A177" s="54" t="s">
        <v>3613</v>
      </c>
      <c r="B177" s="54">
        <v>1104080101</v>
      </c>
      <c r="C177" s="54" t="s">
        <v>596</v>
      </c>
      <c r="D177" s="54" t="s">
        <v>3439</v>
      </c>
      <c r="E177" s="54" t="s">
        <v>3432</v>
      </c>
      <c r="F177" s="54" t="s">
        <v>3433</v>
      </c>
      <c r="G177" s="54" t="s">
        <v>3433</v>
      </c>
      <c r="H177" s="54" t="s">
        <v>115</v>
      </c>
      <c r="I177" s="54" t="s">
        <v>3434</v>
      </c>
      <c r="J177" s="54" t="s">
        <v>3434</v>
      </c>
    </row>
    <row r="178" spans="1:10" x14ac:dyDescent="0.2">
      <c r="A178" s="55" t="s">
        <v>3614</v>
      </c>
      <c r="B178" s="55">
        <v>1104080102</v>
      </c>
      <c r="C178" s="55" t="s">
        <v>598</v>
      </c>
      <c r="D178" s="55" t="s">
        <v>3439</v>
      </c>
      <c r="E178" s="55" t="s">
        <v>3432</v>
      </c>
      <c r="F178" s="55" t="s">
        <v>3433</v>
      </c>
      <c r="G178" s="55" t="s">
        <v>3433</v>
      </c>
      <c r="H178" s="55" t="s">
        <v>115</v>
      </c>
      <c r="I178" s="55" t="s">
        <v>3434</v>
      </c>
      <c r="J178" s="55" t="s">
        <v>3434</v>
      </c>
    </row>
    <row r="179" spans="1:10" x14ac:dyDescent="0.2">
      <c r="A179" s="54" t="s">
        <v>3615</v>
      </c>
      <c r="B179" s="54">
        <v>1104080103</v>
      </c>
      <c r="C179" s="54" t="s">
        <v>600</v>
      </c>
      <c r="D179" s="54" t="s">
        <v>3439</v>
      </c>
      <c r="E179" s="54" t="s">
        <v>3432</v>
      </c>
      <c r="F179" s="54" t="s">
        <v>3433</v>
      </c>
      <c r="G179" s="54" t="s">
        <v>3433</v>
      </c>
      <c r="H179" s="54" t="s">
        <v>115</v>
      </c>
      <c r="I179" s="54" t="s">
        <v>3434</v>
      </c>
      <c r="J179" s="54" t="s">
        <v>3434</v>
      </c>
    </row>
    <row r="180" spans="1:10" x14ac:dyDescent="0.2">
      <c r="A180" s="55" t="s">
        <v>3616</v>
      </c>
      <c r="B180" s="55">
        <v>1104080104</v>
      </c>
      <c r="C180" s="55" t="s">
        <v>602</v>
      </c>
      <c r="D180" s="55" t="s">
        <v>3439</v>
      </c>
      <c r="E180" s="55" t="s">
        <v>3432</v>
      </c>
      <c r="F180" s="55" t="s">
        <v>3433</v>
      </c>
      <c r="G180" s="55" t="s">
        <v>3433</v>
      </c>
      <c r="H180" s="55" t="s">
        <v>115</v>
      </c>
      <c r="I180" s="55" t="s">
        <v>3434</v>
      </c>
      <c r="J180" s="55" t="s">
        <v>3434</v>
      </c>
    </row>
    <row r="181" spans="1:10" x14ac:dyDescent="0.2">
      <c r="A181" s="54" t="s">
        <v>3617</v>
      </c>
      <c r="B181" s="54">
        <v>1104080105</v>
      </c>
      <c r="C181" s="54" t="s">
        <v>600</v>
      </c>
      <c r="D181" s="54" t="s">
        <v>3439</v>
      </c>
      <c r="E181" s="54" t="s">
        <v>3432</v>
      </c>
      <c r="F181" s="54" t="s">
        <v>3433</v>
      </c>
      <c r="G181" s="54" t="s">
        <v>3433</v>
      </c>
      <c r="H181" s="54" t="s">
        <v>115</v>
      </c>
      <c r="I181" s="54" t="s">
        <v>3434</v>
      </c>
      <c r="J181" s="54" t="s">
        <v>3434</v>
      </c>
    </row>
    <row r="182" spans="1:10" x14ac:dyDescent="0.2">
      <c r="A182" s="55" t="s">
        <v>3618</v>
      </c>
      <c r="B182" s="55">
        <v>1104080106</v>
      </c>
      <c r="C182" s="55" t="s">
        <v>605</v>
      </c>
      <c r="D182" s="55" t="s">
        <v>3439</v>
      </c>
      <c r="E182" s="55" t="s">
        <v>3432</v>
      </c>
      <c r="F182" s="55" t="s">
        <v>3433</v>
      </c>
      <c r="G182" s="55" t="s">
        <v>3433</v>
      </c>
      <c r="H182" s="55" t="s">
        <v>115</v>
      </c>
      <c r="I182" s="55" t="s">
        <v>3434</v>
      </c>
      <c r="J182" s="55" t="s">
        <v>3434</v>
      </c>
    </row>
    <row r="183" spans="1:10" x14ac:dyDescent="0.2">
      <c r="A183" s="54" t="s">
        <v>3619</v>
      </c>
      <c r="B183" s="54">
        <v>1104080107</v>
      </c>
      <c r="C183" s="54" t="s">
        <v>607</v>
      </c>
      <c r="D183" s="54" t="s">
        <v>3439</v>
      </c>
      <c r="E183" s="54" t="s">
        <v>3432</v>
      </c>
      <c r="F183" s="54" t="s">
        <v>3433</v>
      </c>
      <c r="G183" s="54" t="s">
        <v>3433</v>
      </c>
      <c r="H183" s="54" t="s">
        <v>115</v>
      </c>
      <c r="I183" s="54" t="s">
        <v>3434</v>
      </c>
      <c r="J183" s="54" t="s">
        <v>3434</v>
      </c>
    </row>
    <row r="184" spans="1:10" x14ac:dyDescent="0.2">
      <c r="A184" s="55" t="s">
        <v>3620</v>
      </c>
      <c r="B184" s="55">
        <v>11040802</v>
      </c>
      <c r="C184" s="55" t="s">
        <v>609</v>
      </c>
      <c r="D184" s="55" t="s">
        <v>3431</v>
      </c>
      <c r="E184" s="55" t="s">
        <v>3432</v>
      </c>
      <c r="F184" s="55" t="s">
        <v>3433</v>
      </c>
      <c r="G184" s="55" t="s">
        <v>3433</v>
      </c>
      <c r="H184" s="55" t="s">
        <v>115</v>
      </c>
      <c r="I184" s="55" t="s">
        <v>3434</v>
      </c>
      <c r="J184" s="55" t="s">
        <v>3434</v>
      </c>
    </row>
    <row r="185" spans="1:10" x14ac:dyDescent="0.2">
      <c r="A185" s="54" t="s">
        <v>3621</v>
      </c>
      <c r="B185" s="54">
        <v>1104080201</v>
      </c>
      <c r="C185" s="54" t="s">
        <v>552</v>
      </c>
      <c r="D185" s="54" t="s">
        <v>3439</v>
      </c>
      <c r="E185" s="54" t="s">
        <v>3432</v>
      </c>
      <c r="F185" s="54" t="s">
        <v>3433</v>
      </c>
      <c r="G185" s="54" t="s">
        <v>3433</v>
      </c>
      <c r="H185" s="54" t="s">
        <v>115</v>
      </c>
      <c r="I185" s="54" t="s">
        <v>3434</v>
      </c>
      <c r="J185" s="54" t="s">
        <v>3434</v>
      </c>
    </row>
    <row r="186" spans="1:10" x14ac:dyDescent="0.2">
      <c r="A186" s="55" t="s">
        <v>3622</v>
      </c>
      <c r="B186" s="55">
        <v>1104080202</v>
      </c>
      <c r="C186" s="55" t="s">
        <v>612</v>
      </c>
      <c r="D186" s="55" t="s">
        <v>3439</v>
      </c>
      <c r="E186" s="55" t="s">
        <v>3432</v>
      </c>
      <c r="F186" s="55" t="s">
        <v>3433</v>
      </c>
      <c r="G186" s="55" t="s">
        <v>3433</v>
      </c>
      <c r="H186" s="55" t="s">
        <v>115</v>
      </c>
      <c r="I186" s="55" t="s">
        <v>3434</v>
      </c>
      <c r="J186" s="55" t="s">
        <v>3434</v>
      </c>
    </row>
    <row r="187" spans="1:10" x14ac:dyDescent="0.2">
      <c r="A187" s="54" t="s">
        <v>3623</v>
      </c>
      <c r="B187" s="54">
        <v>1104080203</v>
      </c>
      <c r="C187" s="54" t="s">
        <v>614</v>
      </c>
      <c r="D187" s="54" t="s">
        <v>3439</v>
      </c>
      <c r="E187" s="54" t="s">
        <v>3432</v>
      </c>
      <c r="F187" s="54" t="s">
        <v>3433</v>
      </c>
      <c r="G187" s="54" t="s">
        <v>3433</v>
      </c>
      <c r="H187" s="54" t="s">
        <v>115</v>
      </c>
      <c r="I187" s="54" t="s">
        <v>3434</v>
      </c>
      <c r="J187" s="54" t="s">
        <v>3434</v>
      </c>
    </row>
    <row r="188" spans="1:10" x14ac:dyDescent="0.2">
      <c r="A188" s="55" t="s">
        <v>3624</v>
      </c>
      <c r="B188" s="55">
        <v>11040803</v>
      </c>
      <c r="C188" s="55" t="s">
        <v>616</v>
      </c>
      <c r="D188" s="55" t="s">
        <v>3431</v>
      </c>
      <c r="E188" s="55" t="s">
        <v>3432</v>
      </c>
      <c r="F188" s="55" t="s">
        <v>3433</v>
      </c>
      <c r="G188" s="55" t="s">
        <v>3433</v>
      </c>
      <c r="H188" s="55" t="s">
        <v>115</v>
      </c>
      <c r="I188" s="55" t="s">
        <v>3434</v>
      </c>
      <c r="J188" s="55" t="s">
        <v>3434</v>
      </c>
    </row>
    <row r="189" spans="1:10" x14ac:dyDescent="0.2">
      <c r="A189" s="54" t="s">
        <v>3625</v>
      </c>
      <c r="B189" s="54">
        <v>1104080301</v>
      </c>
      <c r="C189" s="54" t="s">
        <v>618</v>
      </c>
      <c r="D189" s="54" t="s">
        <v>3439</v>
      </c>
      <c r="E189" s="54" t="s">
        <v>3432</v>
      </c>
      <c r="F189" s="54" t="s">
        <v>3433</v>
      </c>
      <c r="G189" s="54" t="s">
        <v>3433</v>
      </c>
      <c r="H189" s="54" t="s">
        <v>115</v>
      </c>
      <c r="I189" s="54" t="s">
        <v>3434</v>
      </c>
      <c r="J189" s="54" t="s">
        <v>3434</v>
      </c>
    </row>
    <row r="190" spans="1:10" x14ac:dyDescent="0.2">
      <c r="A190" s="55" t="s">
        <v>3626</v>
      </c>
      <c r="B190" s="55">
        <v>11040804</v>
      </c>
      <c r="C190" s="55" t="s">
        <v>620</v>
      </c>
      <c r="D190" s="55" t="s">
        <v>3431</v>
      </c>
      <c r="E190" s="55" t="s">
        <v>3432</v>
      </c>
      <c r="F190" s="55" t="s">
        <v>3433</v>
      </c>
      <c r="G190" s="55" t="s">
        <v>3433</v>
      </c>
      <c r="H190" s="55" t="s">
        <v>115</v>
      </c>
      <c r="I190" s="55" t="s">
        <v>3434</v>
      </c>
      <c r="J190" s="55" t="s">
        <v>3434</v>
      </c>
    </row>
    <row r="191" spans="1:10" x14ac:dyDescent="0.2">
      <c r="A191" s="54" t="s">
        <v>3627</v>
      </c>
      <c r="B191" s="54">
        <v>1104080401</v>
      </c>
      <c r="C191" s="54" t="s">
        <v>622</v>
      </c>
      <c r="D191" s="54" t="s">
        <v>3439</v>
      </c>
      <c r="E191" s="54" t="s">
        <v>3432</v>
      </c>
      <c r="F191" s="54" t="s">
        <v>3433</v>
      </c>
      <c r="G191" s="54" t="s">
        <v>3433</v>
      </c>
      <c r="H191" s="54" t="s">
        <v>115</v>
      </c>
      <c r="I191" s="54" t="s">
        <v>3434</v>
      </c>
      <c r="J191" s="54" t="s">
        <v>3434</v>
      </c>
    </row>
    <row r="192" spans="1:10" x14ac:dyDescent="0.2">
      <c r="A192" s="55" t="s">
        <v>3628</v>
      </c>
      <c r="B192" s="55">
        <v>1104080402</v>
      </c>
      <c r="C192" s="55" t="s">
        <v>624</v>
      </c>
      <c r="D192" s="55" t="s">
        <v>3439</v>
      </c>
      <c r="E192" s="55" t="s">
        <v>3432</v>
      </c>
      <c r="F192" s="55" t="s">
        <v>3433</v>
      </c>
      <c r="G192" s="55" t="s">
        <v>3433</v>
      </c>
      <c r="H192" s="55" t="s">
        <v>115</v>
      </c>
      <c r="I192" s="55" t="s">
        <v>3434</v>
      </c>
      <c r="J192" s="55" t="s">
        <v>3434</v>
      </c>
    </row>
    <row r="193" spans="1:10" x14ac:dyDescent="0.2">
      <c r="A193" s="54" t="s">
        <v>3629</v>
      </c>
      <c r="B193" s="54">
        <v>1104080403</v>
      </c>
      <c r="C193" s="54" t="s">
        <v>626</v>
      </c>
      <c r="D193" s="54" t="s">
        <v>3439</v>
      </c>
      <c r="E193" s="54" t="s">
        <v>3432</v>
      </c>
      <c r="F193" s="54" t="s">
        <v>3433</v>
      </c>
      <c r="G193" s="54" t="s">
        <v>3433</v>
      </c>
      <c r="H193" s="54" t="s">
        <v>115</v>
      </c>
      <c r="I193" s="54" t="s">
        <v>3434</v>
      </c>
      <c r="J193" s="54" t="s">
        <v>3434</v>
      </c>
    </row>
    <row r="194" spans="1:10" x14ac:dyDescent="0.2">
      <c r="A194" s="55" t="s">
        <v>3630</v>
      </c>
      <c r="B194" s="55">
        <v>110409</v>
      </c>
      <c r="C194" s="55" t="s">
        <v>3631</v>
      </c>
      <c r="D194" s="55" t="s">
        <v>3431</v>
      </c>
      <c r="E194" s="55" t="s">
        <v>3432</v>
      </c>
      <c r="F194" s="55" t="s">
        <v>3433</v>
      </c>
      <c r="G194" s="55" t="s">
        <v>3433</v>
      </c>
      <c r="H194" s="55" t="s">
        <v>115</v>
      </c>
      <c r="I194" s="55" t="s">
        <v>3434</v>
      </c>
      <c r="J194" s="55" t="s">
        <v>3434</v>
      </c>
    </row>
    <row r="195" spans="1:10" x14ac:dyDescent="0.2">
      <c r="A195" s="54" t="s">
        <v>3632</v>
      </c>
      <c r="B195" s="54">
        <v>110410</v>
      </c>
      <c r="C195" s="54" t="s">
        <v>628</v>
      </c>
      <c r="D195" s="54" t="s">
        <v>3431</v>
      </c>
      <c r="E195" s="54" t="s">
        <v>3432</v>
      </c>
      <c r="F195" s="54" t="s">
        <v>3433</v>
      </c>
      <c r="G195" s="54" t="s">
        <v>3433</v>
      </c>
      <c r="H195" s="54" t="s">
        <v>115</v>
      </c>
      <c r="I195" s="54" t="s">
        <v>3434</v>
      </c>
      <c r="J195" s="54" t="s">
        <v>3434</v>
      </c>
    </row>
    <row r="196" spans="1:10" x14ac:dyDescent="0.2">
      <c r="A196" s="55" t="s">
        <v>3633</v>
      </c>
      <c r="B196" s="55">
        <v>11041001</v>
      </c>
      <c r="C196" s="55" t="s">
        <v>628</v>
      </c>
      <c r="D196" s="55" t="s">
        <v>3439</v>
      </c>
      <c r="E196" s="55" t="s">
        <v>3432</v>
      </c>
      <c r="F196" s="55" t="s">
        <v>3433</v>
      </c>
      <c r="G196" s="55" t="s">
        <v>3433</v>
      </c>
      <c r="H196" s="55" t="s">
        <v>115</v>
      </c>
      <c r="I196" s="55" t="s">
        <v>3434</v>
      </c>
      <c r="J196" s="55" t="s">
        <v>3434</v>
      </c>
    </row>
    <row r="197" spans="1:10" x14ac:dyDescent="0.2">
      <c r="A197" s="54" t="s">
        <v>3634</v>
      </c>
      <c r="B197" s="54">
        <v>1105</v>
      </c>
      <c r="C197" s="54" t="s">
        <v>632</v>
      </c>
      <c r="D197" s="54" t="s">
        <v>3431</v>
      </c>
      <c r="E197" s="54" t="s">
        <v>3432</v>
      </c>
      <c r="F197" s="54" t="s">
        <v>3433</v>
      </c>
      <c r="G197" s="54" t="s">
        <v>3433</v>
      </c>
      <c r="H197" s="54" t="s">
        <v>115</v>
      </c>
      <c r="I197" s="54" t="s">
        <v>3434</v>
      </c>
      <c r="J197" s="54" t="s">
        <v>3434</v>
      </c>
    </row>
    <row r="198" spans="1:10" x14ac:dyDescent="0.2">
      <c r="A198" s="55" t="s">
        <v>3635</v>
      </c>
      <c r="B198" s="55">
        <v>110501</v>
      </c>
      <c r="C198" s="55" t="s">
        <v>3636</v>
      </c>
      <c r="D198" s="55" t="s">
        <v>3431</v>
      </c>
      <c r="E198" s="55" t="s">
        <v>3432</v>
      </c>
      <c r="F198" s="55" t="s">
        <v>3433</v>
      </c>
      <c r="G198" s="55" t="s">
        <v>3433</v>
      </c>
      <c r="H198" s="55" t="s">
        <v>115</v>
      </c>
      <c r="I198" s="55" t="s">
        <v>3434</v>
      </c>
      <c r="J198" s="55" t="s">
        <v>3434</v>
      </c>
    </row>
    <row r="199" spans="1:10" x14ac:dyDescent="0.2">
      <c r="A199" s="54" t="s">
        <v>3637</v>
      </c>
      <c r="B199" s="54">
        <v>110502</v>
      </c>
      <c r="C199" s="54" t="s">
        <v>635</v>
      </c>
      <c r="D199" s="54" t="s">
        <v>3431</v>
      </c>
      <c r="E199" s="54" t="s">
        <v>3432</v>
      </c>
      <c r="F199" s="54" t="s">
        <v>3433</v>
      </c>
      <c r="G199" s="54" t="s">
        <v>3433</v>
      </c>
      <c r="H199" s="54" t="s">
        <v>115</v>
      </c>
      <c r="I199" s="54" t="s">
        <v>3434</v>
      </c>
      <c r="J199" s="54" t="s">
        <v>3434</v>
      </c>
    </row>
    <row r="200" spans="1:10" x14ac:dyDescent="0.2">
      <c r="A200" s="55" t="s">
        <v>3638</v>
      </c>
      <c r="B200" s="55">
        <v>11050201</v>
      </c>
      <c r="C200" s="55" t="s">
        <v>638</v>
      </c>
      <c r="D200" s="55" t="s">
        <v>3431</v>
      </c>
      <c r="E200" s="55" t="s">
        <v>3432</v>
      </c>
      <c r="F200" s="55" t="s">
        <v>3433</v>
      </c>
      <c r="G200" s="55" t="s">
        <v>3433</v>
      </c>
      <c r="H200" s="55" t="s">
        <v>115</v>
      </c>
      <c r="I200" s="55" t="s">
        <v>3434</v>
      </c>
      <c r="J200" s="55" t="s">
        <v>3434</v>
      </c>
    </row>
    <row r="201" spans="1:10" x14ac:dyDescent="0.2">
      <c r="A201" s="54" t="s">
        <v>3639</v>
      </c>
      <c r="B201" s="54">
        <v>1105020101</v>
      </c>
      <c r="C201" s="54" t="s">
        <v>641</v>
      </c>
      <c r="D201" s="54" t="s">
        <v>3439</v>
      </c>
      <c r="E201" s="54" t="s">
        <v>3432</v>
      </c>
      <c r="F201" s="54" t="s">
        <v>3433</v>
      </c>
      <c r="G201" s="54" t="s">
        <v>3433</v>
      </c>
      <c r="H201" s="54" t="s">
        <v>115</v>
      </c>
      <c r="I201" s="54" t="s">
        <v>3434</v>
      </c>
      <c r="J201" s="54" t="s">
        <v>3434</v>
      </c>
    </row>
    <row r="202" spans="1:10" x14ac:dyDescent="0.2">
      <c r="A202" s="55" t="s">
        <v>3640</v>
      </c>
      <c r="B202" s="55">
        <v>11050202</v>
      </c>
      <c r="C202" s="55" t="s">
        <v>643</v>
      </c>
      <c r="D202" s="55" t="s">
        <v>3431</v>
      </c>
      <c r="E202" s="55" t="s">
        <v>3432</v>
      </c>
      <c r="F202" s="55" t="s">
        <v>3433</v>
      </c>
      <c r="G202" s="55" t="s">
        <v>3433</v>
      </c>
      <c r="H202" s="55" t="s">
        <v>115</v>
      </c>
      <c r="I202" s="55" t="s">
        <v>3434</v>
      </c>
      <c r="J202" s="55" t="s">
        <v>3434</v>
      </c>
    </row>
    <row r="203" spans="1:10" x14ac:dyDescent="0.2">
      <c r="A203" s="54" t="s">
        <v>3641</v>
      </c>
      <c r="B203" s="54">
        <v>1105020201</v>
      </c>
      <c r="C203" s="54" t="s">
        <v>646</v>
      </c>
      <c r="D203" s="54" t="s">
        <v>3439</v>
      </c>
      <c r="E203" s="54" t="s">
        <v>3432</v>
      </c>
      <c r="F203" s="54" t="s">
        <v>3433</v>
      </c>
      <c r="G203" s="54" t="s">
        <v>3433</v>
      </c>
      <c r="H203" s="54" t="s">
        <v>115</v>
      </c>
      <c r="I203" s="54" t="s">
        <v>3434</v>
      </c>
      <c r="J203" s="54" t="s">
        <v>3434</v>
      </c>
    </row>
    <row r="204" spans="1:10" x14ac:dyDescent="0.2">
      <c r="A204" s="55" t="s">
        <v>3642</v>
      </c>
      <c r="B204" s="55">
        <v>110503</v>
      </c>
      <c r="C204" s="55" t="s">
        <v>648</v>
      </c>
      <c r="D204" s="55" t="s">
        <v>3431</v>
      </c>
      <c r="E204" s="55" t="s">
        <v>3432</v>
      </c>
      <c r="F204" s="55" t="s">
        <v>3433</v>
      </c>
      <c r="G204" s="55" t="s">
        <v>3433</v>
      </c>
      <c r="H204" s="55" t="s">
        <v>115</v>
      </c>
      <c r="I204" s="55" t="s">
        <v>3434</v>
      </c>
      <c r="J204" s="55" t="s">
        <v>3434</v>
      </c>
    </row>
    <row r="205" spans="1:10" x14ac:dyDescent="0.2">
      <c r="A205" s="54" t="s">
        <v>3643</v>
      </c>
      <c r="B205" s="54">
        <v>11050301</v>
      </c>
      <c r="C205" s="54" t="s">
        <v>651</v>
      </c>
      <c r="D205" s="54" t="s">
        <v>3431</v>
      </c>
      <c r="E205" s="54" t="s">
        <v>3432</v>
      </c>
      <c r="F205" s="54" t="s">
        <v>3433</v>
      </c>
      <c r="G205" s="54" t="s">
        <v>3433</v>
      </c>
      <c r="H205" s="54" t="s">
        <v>115</v>
      </c>
      <c r="I205" s="54" t="s">
        <v>3434</v>
      </c>
      <c r="J205" s="54" t="s">
        <v>3434</v>
      </c>
    </row>
    <row r="206" spans="1:10" x14ac:dyDescent="0.2">
      <c r="A206" s="55" t="s">
        <v>3644</v>
      </c>
      <c r="B206" s="55">
        <v>1105030101</v>
      </c>
      <c r="C206" s="55" t="s">
        <v>654</v>
      </c>
      <c r="D206" s="55" t="s">
        <v>3439</v>
      </c>
      <c r="E206" s="55" t="s">
        <v>3432</v>
      </c>
      <c r="F206" s="55" t="s">
        <v>3433</v>
      </c>
      <c r="G206" s="55" t="s">
        <v>3433</v>
      </c>
      <c r="H206" s="55" t="s">
        <v>115</v>
      </c>
      <c r="I206" s="55" t="s">
        <v>3434</v>
      </c>
      <c r="J206" s="55" t="s">
        <v>3434</v>
      </c>
    </row>
    <row r="207" spans="1:10" x14ac:dyDescent="0.2">
      <c r="A207" s="54" t="s">
        <v>3645</v>
      </c>
      <c r="B207" s="54">
        <v>1105030102</v>
      </c>
      <c r="C207" s="54" t="s">
        <v>657</v>
      </c>
      <c r="D207" s="54" t="s">
        <v>3439</v>
      </c>
      <c r="E207" s="54" t="s">
        <v>3432</v>
      </c>
      <c r="F207" s="54" t="s">
        <v>3433</v>
      </c>
      <c r="G207" s="54" t="s">
        <v>3433</v>
      </c>
      <c r="H207" s="54" t="s">
        <v>115</v>
      </c>
      <c r="I207" s="54" t="s">
        <v>3434</v>
      </c>
      <c r="J207" s="54" t="s">
        <v>3434</v>
      </c>
    </row>
    <row r="208" spans="1:10" x14ac:dyDescent="0.2">
      <c r="A208" s="55" t="s">
        <v>3646</v>
      </c>
      <c r="B208" s="55">
        <v>1105030104</v>
      </c>
      <c r="C208" s="55" t="s">
        <v>660</v>
      </c>
      <c r="D208" s="55" t="s">
        <v>3439</v>
      </c>
      <c r="E208" s="55" t="s">
        <v>3432</v>
      </c>
      <c r="F208" s="55" t="s">
        <v>3433</v>
      </c>
      <c r="G208" s="55" t="s">
        <v>3433</v>
      </c>
      <c r="H208" s="55" t="s">
        <v>115</v>
      </c>
      <c r="I208" s="55" t="s">
        <v>3434</v>
      </c>
      <c r="J208" s="55" t="s">
        <v>3434</v>
      </c>
    </row>
    <row r="209" spans="1:10" x14ac:dyDescent="0.2">
      <c r="A209" s="54" t="s">
        <v>3647</v>
      </c>
      <c r="B209" s="54">
        <v>1105030105</v>
      </c>
      <c r="C209" s="54" t="s">
        <v>662</v>
      </c>
      <c r="D209" s="54" t="s">
        <v>3439</v>
      </c>
      <c r="E209" s="54" t="s">
        <v>3432</v>
      </c>
      <c r="F209" s="54" t="s">
        <v>3433</v>
      </c>
      <c r="G209" s="54" t="s">
        <v>3433</v>
      </c>
      <c r="H209" s="54" t="s">
        <v>115</v>
      </c>
      <c r="I209" s="54" t="s">
        <v>3434</v>
      </c>
      <c r="J209" s="54" t="s">
        <v>3434</v>
      </c>
    </row>
    <row r="210" spans="1:10" x14ac:dyDescent="0.2">
      <c r="A210" s="55" t="s">
        <v>3648</v>
      </c>
      <c r="B210" s="55">
        <v>1105030106</v>
      </c>
      <c r="C210" s="55" t="s">
        <v>651</v>
      </c>
      <c r="D210" s="55" t="s">
        <v>3439</v>
      </c>
      <c r="E210" s="55" t="s">
        <v>3432</v>
      </c>
      <c r="F210" s="55" t="s">
        <v>3433</v>
      </c>
      <c r="G210" s="55" t="s">
        <v>3433</v>
      </c>
      <c r="H210" s="55" t="s">
        <v>115</v>
      </c>
      <c r="I210" s="55" t="s">
        <v>3434</v>
      </c>
      <c r="J210" s="55" t="s">
        <v>3434</v>
      </c>
    </row>
    <row r="211" spans="1:10" x14ac:dyDescent="0.2">
      <c r="A211" s="54" t="s">
        <v>3649</v>
      </c>
      <c r="B211" s="54">
        <v>1105030107</v>
      </c>
      <c r="C211" s="54" t="s">
        <v>667</v>
      </c>
      <c r="D211" s="54" t="s">
        <v>3439</v>
      </c>
      <c r="E211" s="54" t="s">
        <v>3432</v>
      </c>
      <c r="F211" s="54" t="s">
        <v>3433</v>
      </c>
      <c r="G211" s="54" t="s">
        <v>3433</v>
      </c>
      <c r="H211" s="54" t="s">
        <v>115</v>
      </c>
      <c r="I211" s="54" t="s">
        <v>3434</v>
      </c>
      <c r="J211" s="54" t="s">
        <v>3434</v>
      </c>
    </row>
    <row r="212" spans="1:10" x14ac:dyDescent="0.2">
      <c r="A212" s="55" t="s">
        <v>3650</v>
      </c>
      <c r="B212" s="55">
        <v>11050302</v>
      </c>
      <c r="C212" s="55" t="s">
        <v>670</v>
      </c>
      <c r="D212" s="55" t="s">
        <v>3431</v>
      </c>
      <c r="E212" s="55" t="s">
        <v>3432</v>
      </c>
      <c r="F212" s="55" t="s">
        <v>3433</v>
      </c>
      <c r="G212" s="55" t="s">
        <v>3433</v>
      </c>
      <c r="H212" s="55" t="s">
        <v>115</v>
      </c>
      <c r="I212" s="55" t="s">
        <v>3434</v>
      </c>
      <c r="J212" s="55" t="s">
        <v>3434</v>
      </c>
    </row>
    <row r="213" spans="1:10" x14ac:dyDescent="0.2">
      <c r="A213" s="54" t="s">
        <v>3651</v>
      </c>
      <c r="B213" s="54">
        <v>1105030201</v>
      </c>
      <c r="C213" s="54" t="s">
        <v>673</v>
      </c>
      <c r="D213" s="54" t="s">
        <v>3439</v>
      </c>
      <c r="E213" s="54" t="s">
        <v>3432</v>
      </c>
      <c r="F213" s="54" t="s">
        <v>3433</v>
      </c>
      <c r="G213" s="54" t="s">
        <v>3433</v>
      </c>
      <c r="H213" s="54" t="s">
        <v>115</v>
      </c>
      <c r="I213" s="54" t="s">
        <v>3434</v>
      </c>
      <c r="J213" s="54" t="s">
        <v>3434</v>
      </c>
    </row>
    <row r="214" spans="1:10" x14ac:dyDescent="0.2">
      <c r="A214" s="55" t="s">
        <v>3652</v>
      </c>
      <c r="B214" s="55">
        <v>1105030202</v>
      </c>
      <c r="C214" s="55" t="s">
        <v>676</v>
      </c>
      <c r="D214" s="55" t="s">
        <v>3439</v>
      </c>
      <c r="E214" s="55" t="s">
        <v>3432</v>
      </c>
      <c r="F214" s="55" t="s">
        <v>3433</v>
      </c>
      <c r="G214" s="55" t="s">
        <v>3433</v>
      </c>
      <c r="H214" s="55" t="s">
        <v>115</v>
      </c>
      <c r="I214" s="55" t="s">
        <v>3434</v>
      </c>
      <c r="J214" s="55" t="s">
        <v>3434</v>
      </c>
    </row>
    <row r="215" spans="1:10" x14ac:dyDescent="0.2">
      <c r="A215" s="54" t="s">
        <v>3653</v>
      </c>
      <c r="B215" s="54">
        <v>1105030203</v>
      </c>
      <c r="C215" s="54" t="s">
        <v>679</v>
      </c>
      <c r="D215" s="54" t="s">
        <v>3439</v>
      </c>
      <c r="E215" s="54" t="s">
        <v>3432</v>
      </c>
      <c r="F215" s="54" t="s">
        <v>3433</v>
      </c>
      <c r="G215" s="54" t="s">
        <v>3433</v>
      </c>
      <c r="H215" s="54" t="s">
        <v>115</v>
      </c>
      <c r="I215" s="54" t="s">
        <v>3434</v>
      </c>
      <c r="J215" s="54" t="s">
        <v>3434</v>
      </c>
    </row>
    <row r="216" spans="1:10" x14ac:dyDescent="0.2">
      <c r="A216" s="55" t="s">
        <v>3654</v>
      </c>
      <c r="B216" s="55">
        <v>1105030204</v>
      </c>
      <c r="C216" s="55" t="s">
        <v>681</v>
      </c>
      <c r="D216" s="55" t="s">
        <v>3439</v>
      </c>
      <c r="E216" s="55" t="s">
        <v>3432</v>
      </c>
      <c r="F216" s="55" t="s">
        <v>3433</v>
      </c>
      <c r="G216" s="55" t="s">
        <v>3433</v>
      </c>
      <c r="H216" s="55" t="s">
        <v>115</v>
      </c>
      <c r="I216" s="55" t="s">
        <v>3434</v>
      </c>
      <c r="J216" s="55" t="s">
        <v>3434</v>
      </c>
    </row>
    <row r="217" spans="1:10" x14ac:dyDescent="0.2">
      <c r="A217" s="54" t="s">
        <v>3655</v>
      </c>
      <c r="B217" s="54">
        <v>1105030205</v>
      </c>
      <c r="C217" s="54" t="s">
        <v>684</v>
      </c>
      <c r="D217" s="54" t="s">
        <v>3439</v>
      </c>
      <c r="E217" s="54" t="s">
        <v>3432</v>
      </c>
      <c r="F217" s="54" t="s">
        <v>3433</v>
      </c>
      <c r="G217" s="54" t="s">
        <v>3433</v>
      </c>
      <c r="H217" s="54" t="s">
        <v>115</v>
      </c>
      <c r="I217" s="54" t="s">
        <v>3434</v>
      </c>
      <c r="J217" s="54" t="s">
        <v>3434</v>
      </c>
    </row>
    <row r="218" spans="1:10" x14ac:dyDescent="0.2">
      <c r="A218" s="55" t="s">
        <v>3656</v>
      </c>
      <c r="B218" s="55">
        <v>1105030206</v>
      </c>
      <c r="C218" s="55" t="s">
        <v>670</v>
      </c>
      <c r="D218" s="55" t="s">
        <v>3439</v>
      </c>
      <c r="E218" s="55" t="s">
        <v>3432</v>
      </c>
      <c r="F218" s="55" t="s">
        <v>3433</v>
      </c>
      <c r="G218" s="55" t="s">
        <v>3433</v>
      </c>
      <c r="H218" s="55" t="s">
        <v>115</v>
      </c>
      <c r="I218" s="55" t="s">
        <v>3434</v>
      </c>
      <c r="J218" s="55" t="s">
        <v>3434</v>
      </c>
    </row>
    <row r="219" spans="1:10" x14ac:dyDescent="0.2">
      <c r="A219" s="54" t="s">
        <v>3657</v>
      </c>
      <c r="B219" s="54">
        <v>1105030207</v>
      </c>
      <c r="C219" s="54" t="s">
        <v>689</v>
      </c>
      <c r="D219" s="54" t="s">
        <v>3439</v>
      </c>
      <c r="E219" s="54" t="s">
        <v>3432</v>
      </c>
      <c r="F219" s="54" t="s">
        <v>3433</v>
      </c>
      <c r="G219" s="54" t="s">
        <v>3433</v>
      </c>
      <c r="H219" s="54" t="s">
        <v>115</v>
      </c>
      <c r="I219" s="54" t="s">
        <v>3434</v>
      </c>
      <c r="J219" s="54" t="s">
        <v>3434</v>
      </c>
    </row>
    <row r="220" spans="1:10" x14ac:dyDescent="0.2">
      <c r="A220" s="55" t="s">
        <v>3658</v>
      </c>
      <c r="B220" s="55">
        <v>1105030208</v>
      </c>
      <c r="C220" s="55" t="s">
        <v>692</v>
      </c>
      <c r="D220" s="55" t="s">
        <v>3439</v>
      </c>
      <c r="E220" s="55" t="s">
        <v>3432</v>
      </c>
      <c r="F220" s="55" t="s">
        <v>3433</v>
      </c>
      <c r="G220" s="55" t="s">
        <v>3433</v>
      </c>
      <c r="H220" s="55" t="s">
        <v>115</v>
      </c>
      <c r="I220" s="55" t="s">
        <v>3434</v>
      </c>
      <c r="J220" s="55" t="s">
        <v>3434</v>
      </c>
    </row>
    <row r="221" spans="1:10" x14ac:dyDescent="0.2">
      <c r="A221" s="54" t="s">
        <v>3659</v>
      </c>
      <c r="B221" s="54">
        <v>1105030210</v>
      </c>
      <c r="C221" s="54" t="s">
        <v>695</v>
      </c>
      <c r="D221" s="54" t="s">
        <v>3439</v>
      </c>
      <c r="E221" s="54" t="s">
        <v>3432</v>
      </c>
      <c r="F221" s="54" t="s">
        <v>3433</v>
      </c>
      <c r="G221" s="54" t="s">
        <v>3433</v>
      </c>
      <c r="H221" s="54" t="s">
        <v>115</v>
      </c>
      <c r="I221" s="54" t="s">
        <v>3434</v>
      </c>
      <c r="J221" s="54" t="s">
        <v>3434</v>
      </c>
    </row>
    <row r="222" spans="1:10" x14ac:dyDescent="0.2">
      <c r="A222" s="55" t="s">
        <v>3660</v>
      </c>
      <c r="B222" s="55">
        <v>1106</v>
      </c>
      <c r="C222" s="55" t="s">
        <v>698</v>
      </c>
      <c r="D222" s="55" t="s">
        <v>3431</v>
      </c>
      <c r="E222" s="55" t="s">
        <v>3432</v>
      </c>
      <c r="F222" s="55" t="s">
        <v>3433</v>
      </c>
      <c r="G222" s="55" t="s">
        <v>3433</v>
      </c>
      <c r="H222" s="55" t="s">
        <v>115</v>
      </c>
      <c r="I222" s="55" t="s">
        <v>3434</v>
      </c>
      <c r="J222" s="55" t="s">
        <v>3434</v>
      </c>
    </row>
    <row r="223" spans="1:10" x14ac:dyDescent="0.2">
      <c r="A223" s="54" t="s">
        <v>3661</v>
      </c>
      <c r="B223" s="54">
        <v>110601</v>
      </c>
      <c r="C223" s="54" t="s">
        <v>700</v>
      </c>
      <c r="D223" s="54" t="s">
        <v>3431</v>
      </c>
      <c r="E223" s="54" t="s">
        <v>3432</v>
      </c>
      <c r="F223" s="54" t="s">
        <v>3433</v>
      </c>
      <c r="G223" s="54" t="s">
        <v>3433</v>
      </c>
      <c r="H223" s="54" t="s">
        <v>115</v>
      </c>
      <c r="I223" s="54" t="s">
        <v>3434</v>
      </c>
      <c r="J223" s="54" t="s">
        <v>3434</v>
      </c>
    </row>
    <row r="224" spans="1:10" x14ac:dyDescent="0.2">
      <c r="A224" s="55" t="s">
        <v>3662</v>
      </c>
      <c r="B224" s="55">
        <v>11060101</v>
      </c>
      <c r="C224" s="55" t="s">
        <v>700</v>
      </c>
      <c r="D224" s="55" t="s">
        <v>3439</v>
      </c>
      <c r="E224" s="55" t="s">
        <v>3432</v>
      </c>
      <c r="F224" s="55" t="s">
        <v>3433</v>
      </c>
      <c r="G224" s="55" t="s">
        <v>3433</v>
      </c>
      <c r="H224" s="55" t="s">
        <v>115</v>
      </c>
      <c r="I224" s="55" t="s">
        <v>3434</v>
      </c>
      <c r="J224" s="55" t="s">
        <v>3434</v>
      </c>
    </row>
    <row r="225" spans="1:10" x14ac:dyDescent="0.2">
      <c r="A225" s="54" t="s">
        <v>3663</v>
      </c>
      <c r="B225" s="54">
        <v>12</v>
      </c>
      <c r="C225" s="54" t="s">
        <v>703</v>
      </c>
      <c r="D225" s="54" t="s">
        <v>3431</v>
      </c>
      <c r="E225" s="54" t="s">
        <v>3432</v>
      </c>
      <c r="F225" s="54" t="s">
        <v>3433</v>
      </c>
      <c r="G225" s="54" t="s">
        <v>3433</v>
      </c>
      <c r="H225" s="54" t="s">
        <v>115</v>
      </c>
      <c r="I225" s="54" t="s">
        <v>3434</v>
      </c>
      <c r="J225" s="54" t="s">
        <v>3434</v>
      </c>
    </row>
    <row r="226" spans="1:10" x14ac:dyDescent="0.2">
      <c r="A226" s="55" t="s">
        <v>3664</v>
      </c>
      <c r="B226" s="55">
        <v>1201</v>
      </c>
      <c r="C226" s="55" t="s">
        <v>706</v>
      </c>
      <c r="D226" s="55" t="s">
        <v>3431</v>
      </c>
      <c r="E226" s="55" t="s">
        <v>3432</v>
      </c>
      <c r="F226" s="55" t="s">
        <v>3433</v>
      </c>
      <c r="G226" s="55" t="s">
        <v>3433</v>
      </c>
      <c r="H226" s="55" t="s">
        <v>115</v>
      </c>
      <c r="I226" s="55" t="s">
        <v>3434</v>
      </c>
      <c r="J226" s="55" t="s">
        <v>3434</v>
      </c>
    </row>
    <row r="227" spans="1:10" x14ac:dyDescent="0.2">
      <c r="A227" s="54" t="s">
        <v>3665</v>
      </c>
      <c r="B227" s="54">
        <v>120101</v>
      </c>
      <c r="C227" s="54" t="s">
        <v>253</v>
      </c>
      <c r="D227" s="54" t="s">
        <v>3431</v>
      </c>
      <c r="E227" s="54" t="s">
        <v>3432</v>
      </c>
      <c r="F227" s="54" t="s">
        <v>3433</v>
      </c>
      <c r="G227" s="54" t="s">
        <v>3433</v>
      </c>
      <c r="H227" s="54" t="s">
        <v>115</v>
      </c>
      <c r="I227" s="54" t="s">
        <v>3434</v>
      </c>
      <c r="J227" s="54" t="s">
        <v>3434</v>
      </c>
    </row>
    <row r="228" spans="1:10" x14ac:dyDescent="0.2">
      <c r="A228" s="55" t="s">
        <v>3666</v>
      </c>
      <c r="B228" s="55">
        <v>12010101</v>
      </c>
      <c r="C228" s="55" t="s">
        <v>275</v>
      </c>
      <c r="D228" s="55" t="s">
        <v>3431</v>
      </c>
      <c r="E228" s="55" t="s">
        <v>3432</v>
      </c>
      <c r="F228" s="55" t="s">
        <v>3433</v>
      </c>
      <c r="G228" s="55" t="s">
        <v>3433</v>
      </c>
      <c r="H228" s="55" t="s">
        <v>115</v>
      </c>
      <c r="I228" s="55" t="s">
        <v>3434</v>
      </c>
      <c r="J228" s="55" t="s">
        <v>3434</v>
      </c>
    </row>
    <row r="229" spans="1:10" x14ac:dyDescent="0.2">
      <c r="A229" s="54" t="s">
        <v>3667</v>
      </c>
      <c r="B229" s="54">
        <v>1201010101</v>
      </c>
      <c r="C229" s="54" t="s">
        <v>712</v>
      </c>
      <c r="D229" s="54" t="s">
        <v>3439</v>
      </c>
      <c r="E229" s="54" t="s">
        <v>3432</v>
      </c>
      <c r="F229" s="54" t="s">
        <v>3433</v>
      </c>
      <c r="G229" s="54" t="s">
        <v>3433</v>
      </c>
      <c r="H229" s="54" t="s">
        <v>115</v>
      </c>
      <c r="I229" s="54" t="s">
        <v>3434</v>
      </c>
      <c r="J229" s="54" t="s">
        <v>3434</v>
      </c>
    </row>
    <row r="230" spans="1:10" x14ac:dyDescent="0.2">
      <c r="A230" s="55" t="s">
        <v>3668</v>
      </c>
      <c r="B230" s="55">
        <v>1201010102</v>
      </c>
      <c r="C230" s="55" t="s">
        <v>714</v>
      </c>
      <c r="D230" s="55" t="s">
        <v>3439</v>
      </c>
      <c r="E230" s="55" t="s">
        <v>3432</v>
      </c>
      <c r="F230" s="55" t="s">
        <v>3433</v>
      </c>
      <c r="G230" s="55" t="s">
        <v>3433</v>
      </c>
      <c r="H230" s="55" t="s">
        <v>115</v>
      </c>
      <c r="I230" s="55" t="s">
        <v>3434</v>
      </c>
      <c r="J230" s="55" t="s">
        <v>3434</v>
      </c>
    </row>
    <row r="231" spans="1:10" x14ac:dyDescent="0.2">
      <c r="A231" s="54" t="s">
        <v>3669</v>
      </c>
      <c r="B231" s="54">
        <v>12010102</v>
      </c>
      <c r="C231" s="54" t="s">
        <v>256</v>
      </c>
      <c r="D231" s="54" t="s">
        <v>3431</v>
      </c>
      <c r="E231" s="54" t="s">
        <v>3432</v>
      </c>
      <c r="F231" s="54" t="s">
        <v>3433</v>
      </c>
      <c r="G231" s="54" t="s">
        <v>3433</v>
      </c>
      <c r="H231" s="54" t="s">
        <v>115</v>
      </c>
      <c r="I231" s="54" t="s">
        <v>3434</v>
      </c>
      <c r="J231" s="54" t="s">
        <v>3434</v>
      </c>
    </row>
    <row r="232" spans="1:10" x14ac:dyDescent="0.2">
      <c r="A232" s="55" t="s">
        <v>3670</v>
      </c>
      <c r="B232" s="55">
        <v>1201010201</v>
      </c>
      <c r="C232" s="55" t="s">
        <v>717</v>
      </c>
      <c r="D232" s="55" t="s">
        <v>3439</v>
      </c>
      <c r="E232" s="55" t="s">
        <v>3432</v>
      </c>
      <c r="F232" s="55" t="s">
        <v>3433</v>
      </c>
      <c r="G232" s="55" t="s">
        <v>3433</v>
      </c>
      <c r="H232" s="55" t="s">
        <v>115</v>
      </c>
      <c r="I232" s="55" t="s">
        <v>3434</v>
      </c>
      <c r="J232" s="55" t="s">
        <v>3434</v>
      </c>
    </row>
    <row r="233" spans="1:10" x14ac:dyDescent="0.2">
      <c r="A233" s="54" t="s">
        <v>3671</v>
      </c>
      <c r="B233" s="54">
        <v>12010103</v>
      </c>
      <c r="C233" s="54" t="s">
        <v>719</v>
      </c>
      <c r="D233" s="54" t="s">
        <v>3431</v>
      </c>
      <c r="E233" s="54" t="s">
        <v>3432</v>
      </c>
      <c r="F233" s="54" t="s">
        <v>3433</v>
      </c>
      <c r="G233" s="54" t="s">
        <v>3433</v>
      </c>
      <c r="H233" s="54" t="s">
        <v>115</v>
      </c>
      <c r="I233" s="54" t="s">
        <v>3434</v>
      </c>
      <c r="J233" s="54" t="s">
        <v>3434</v>
      </c>
    </row>
    <row r="234" spans="1:10" x14ac:dyDescent="0.2">
      <c r="A234" s="55" t="s">
        <v>3672</v>
      </c>
      <c r="B234" s="55">
        <v>1201010301</v>
      </c>
      <c r="C234" s="55" t="s">
        <v>721</v>
      </c>
      <c r="D234" s="55" t="s">
        <v>3439</v>
      </c>
      <c r="E234" s="55" t="s">
        <v>3432</v>
      </c>
      <c r="F234" s="55" t="s">
        <v>3433</v>
      </c>
      <c r="G234" s="55" t="s">
        <v>3433</v>
      </c>
      <c r="H234" s="55" t="s">
        <v>115</v>
      </c>
      <c r="I234" s="55" t="s">
        <v>3434</v>
      </c>
      <c r="J234" s="55" t="s">
        <v>3434</v>
      </c>
    </row>
    <row r="235" spans="1:10" x14ac:dyDescent="0.2">
      <c r="A235" s="54" t="s">
        <v>3673</v>
      </c>
      <c r="B235" s="54">
        <v>1201010302</v>
      </c>
      <c r="C235" s="54" t="s">
        <v>724</v>
      </c>
      <c r="D235" s="54" t="s">
        <v>3439</v>
      </c>
      <c r="E235" s="54" t="s">
        <v>3432</v>
      </c>
      <c r="F235" s="54" t="s">
        <v>3433</v>
      </c>
      <c r="G235" s="54" t="s">
        <v>3433</v>
      </c>
      <c r="H235" s="54" t="s">
        <v>115</v>
      </c>
      <c r="I235" s="54" t="s">
        <v>3434</v>
      </c>
      <c r="J235" s="54" t="s">
        <v>3434</v>
      </c>
    </row>
    <row r="236" spans="1:10" x14ac:dyDescent="0.2">
      <c r="A236" s="55" t="s">
        <v>3674</v>
      </c>
      <c r="B236" s="55">
        <v>120102</v>
      </c>
      <c r="C236" s="55" t="s">
        <v>295</v>
      </c>
      <c r="D236" s="55" t="s">
        <v>3431</v>
      </c>
      <c r="E236" s="55" t="s">
        <v>3432</v>
      </c>
      <c r="F236" s="55" t="s">
        <v>3433</v>
      </c>
      <c r="G236" s="55" t="s">
        <v>3433</v>
      </c>
      <c r="H236" s="55" t="s">
        <v>115</v>
      </c>
      <c r="I236" s="55" t="s">
        <v>3434</v>
      </c>
      <c r="J236" s="55" t="s">
        <v>3434</v>
      </c>
    </row>
    <row r="237" spans="1:10" x14ac:dyDescent="0.2">
      <c r="A237" s="54" t="s">
        <v>3675</v>
      </c>
      <c r="B237" s="54">
        <v>12010201</v>
      </c>
      <c r="C237" s="54" t="s">
        <v>728</v>
      </c>
      <c r="D237" s="54" t="s">
        <v>3439</v>
      </c>
      <c r="E237" s="54" t="s">
        <v>3432</v>
      </c>
      <c r="F237" s="54" t="s">
        <v>3433</v>
      </c>
      <c r="G237" s="54" t="s">
        <v>3433</v>
      </c>
      <c r="H237" s="54" t="s">
        <v>115</v>
      </c>
      <c r="I237" s="54" t="s">
        <v>3434</v>
      </c>
      <c r="J237" s="54" t="s">
        <v>3434</v>
      </c>
    </row>
    <row r="238" spans="1:10" x14ac:dyDescent="0.2">
      <c r="A238" s="55" t="s">
        <v>3676</v>
      </c>
      <c r="B238" s="55">
        <v>12010202</v>
      </c>
      <c r="C238" s="55" t="s">
        <v>730</v>
      </c>
      <c r="D238" s="55" t="s">
        <v>3439</v>
      </c>
      <c r="E238" s="55" t="s">
        <v>3432</v>
      </c>
      <c r="F238" s="55" t="s">
        <v>3433</v>
      </c>
      <c r="G238" s="55" t="s">
        <v>3433</v>
      </c>
      <c r="H238" s="55" t="s">
        <v>115</v>
      </c>
      <c r="I238" s="55" t="s">
        <v>3434</v>
      </c>
      <c r="J238" s="55" t="s">
        <v>3434</v>
      </c>
    </row>
    <row r="239" spans="1:10" x14ac:dyDescent="0.2">
      <c r="A239" s="54" t="s">
        <v>3677</v>
      </c>
      <c r="B239" s="54">
        <v>12010203</v>
      </c>
      <c r="C239" s="54" t="s">
        <v>732</v>
      </c>
      <c r="D239" s="54" t="s">
        <v>3439</v>
      </c>
      <c r="E239" s="54" t="s">
        <v>3499</v>
      </c>
      <c r="F239" s="54" t="s">
        <v>3433</v>
      </c>
      <c r="G239" s="54" t="s">
        <v>3433</v>
      </c>
      <c r="H239" s="54" t="s">
        <v>115</v>
      </c>
      <c r="I239" s="54" t="s">
        <v>3434</v>
      </c>
      <c r="J239" s="54" t="s">
        <v>3434</v>
      </c>
    </row>
    <row r="240" spans="1:10" x14ac:dyDescent="0.2">
      <c r="A240" s="55" t="s">
        <v>3678</v>
      </c>
      <c r="B240" s="55">
        <v>120103</v>
      </c>
      <c r="C240" s="55" t="s">
        <v>299</v>
      </c>
      <c r="D240" s="55" t="s">
        <v>3431</v>
      </c>
      <c r="E240" s="55" t="s">
        <v>3432</v>
      </c>
      <c r="F240" s="55" t="s">
        <v>3433</v>
      </c>
      <c r="G240" s="55" t="s">
        <v>3433</v>
      </c>
      <c r="H240" s="55" t="s">
        <v>115</v>
      </c>
      <c r="I240" s="55" t="s">
        <v>3434</v>
      </c>
      <c r="J240" s="55" t="s">
        <v>3434</v>
      </c>
    </row>
    <row r="241" spans="1:10" x14ac:dyDescent="0.2">
      <c r="A241" s="54" t="s">
        <v>3679</v>
      </c>
      <c r="B241" s="54">
        <v>12010301</v>
      </c>
      <c r="C241" s="54" t="s">
        <v>735</v>
      </c>
      <c r="D241" s="54" t="s">
        <v>3439</v>
      </c>
      <c r="E241" s="54" t="s">
        <v>3432</v>
      </c>
      <c r="F241" s="54" t="s">
        <v>3433</v>
      </c>
      <c r="G241" s="54" t="s">
        <v>3433</v>
      </c>
      <c r="H241" s="54" t="s">
        <v>115</v>
      </c>
      <c r="I241" s="54" t="s">
        <v>3434</v>
      </c>
      <c r="J241" s="54" t="s">
        <v>3434</v>
      </c>
    </row>
    <row r="242" spans="1:10" x14ac:dyDescent="0.2">
      <c r="A242" s="55" t="s">
        <v>3680</v>
      </c>
      <c r="B242" s="55">
        <v>12010302</v>
      </c>
      <c r="C242" s="55" t="s">
        <v>737</v>
      </c>
      <c r="D242" s="55" t="s">
        <v>3439</v>
      </c>
      <c r="E242" s="55" t="s">
        <v>3432</v>
      </c>
      <c r="F242" s="55" t="s">
        <v>3433</v>
      </c>
      <c r="G242" s="55" t="s">
        <v>3433</v>
      </c>
      <c r="H242" s="55" t="s">
        <v>115</v>
      </c>
      <c r="I242" s="55" t="s">
        <v>3434</v>
      </c>
      <c r="J242" s="55" t="s">
        <v>3434</v>
      </c>
    </row>
    <row r="243" spans="1:10" x14ac:dyDescent="0.2">
      <c r="A243" s="54" t="s">
        <v>3681</v>
      </c>
      <c r="B243" s="54">
        <v>12010303</v>
      </c>
      <c r="C243" s="54" t="s">
        <v>739</v>
      </c>
      <c r="D243" s="54" t="s">
        <v>3439</v>
      </c>
      <c r="E243" s="54" t="s">
        <v>3499</v>
      </c>
      <c r="F243" s="54" t="s">
        <v>3433</v>
      </c>
      <c r="G243" s="54" t="s">
        <v>3433</v>
      </c>
      <c r="H243" s="54" t="s">
        <v>115</v>
      </c>
      <c r="I243" s="54" t="s">
        <v>3434</v>
      </c>
      <c r="J243" s="54" t="s">
        <v>3434</v>
      </c>
    </row>
    <row r="244" spans="1:10" x14ac:dyDescent="0.2">
      <c r="A244" s="55" t="s">
        <v>3682</v>
      </c>
      <c r="B244" s="55">
        <v>120104</v>
      </c>
      <c r="C244" s="55" t="s">
        <v>741</v>
      </c>
      <c r="D244" s="55" t="s">
        <v>3431</v>
      </c>
      <c r="E244" s="55" t="s">
        <v>3432</v>
      </c>
      <c r="F244" s="55" t="s">
        <v>3433</v>
      </c>
      <c r="G244" s="55" t="s">
        <v>3433</v>
      </c>
      <c r="H244" s="55" t="s">
        <v>115</v>
      </c>
      <c r="I244" s="55" t="s">
        <v>3434</v>
      </c>
      <c r="J244" s="55" t="s">
        <v>3434</v>
      </c>
    </row>
    <row r="245" spans="1:10" x14ac:dyDescent="0.2">
      <c r="A245" s="54" t="s">
        <v>3683</v>
      </c>
      <c r="B245" s="54">
        <v>12010401</v>
      </c>
      <c r="C245" s="54" t="s">
        <v>744</v>
      </c>
      <c r="D245" s="54" t="s">
        <v>3439</v>
      </c>
      <c r="E245" s="54" t="s">
        <v>3432</v>
      </c>
      <c r="F245" s="54" t="s">
        <v>3433</v>
      </c>
      <c r="G245" s="54" t="s">
        <v>3433</v>
      </c>
      <c r="H245" s="54" t="s">
        <v>115</v>
      </c>
      <c r="I245" s="54" t="s">
        <v>3434</v>
      </c>
      <c r="J245" s="54" t="s">
        <v>3434</v>
      </c>
    </row>
    <row r="246" spans="1:10" x14ac:dyDescent="0.2">
      <c r="A246" s="55" t="s">
        <v>3684</v>
      </c>
      <c r="B246" s="55">
        <v>12010402</v>
      </c>
      <c r="C246" s="55" t="s">
        <v>747</v>
      </c>
      <c r="D246" s="55" t="s">
        <v>3439</v>
      </c>
      <c r="E246" s="55" t="s">
        <v>3432</v>
      </c>
      <c r="F246" s="55" t="s">
        <v>3433</v>
      </c>
      <c r="G246" s="55" t="s">
        <v>3433</v>
      </c>
      <c r="H246" s="55" t="s">
        <v>115</v>
      </c>
      <c r="I246" s="55" t="s">
        <v>3434</v>
      </c>
      <c r="J246" s="55" t="s">
        <v>3434</v>
      </c>
    </row>
    <row r="247" spans="1:10" x14ac:dyDescent="0.2">
      <c r="A247" s="54" t="s">
        <v>3685</v>
      </c>
      <c r="B247" s="54">
        <v>12010403</v>
      </c>
      <c r="C247" s="54" t="s">
        <v>750</v>
      </c>
      <c r="D247" s="54" t="s">
        <v>3439</v>
      </c>
      <c r="E247" s="54" t="s">
        <v>3432</v>
      </c>
      <c r="F247" s="54" t="s">
        <v>3433</v>
      </c>
      <c r="G247" s="54" t="s">
        <v>3433</v>
      </c>
      <c r="H247" s="54" t="s">
        <v>115</v>
      </c>
      <c r="I247" s="54" t="s">
        <v>3434</v>
      </c>
      <c r="J247" s="54" t="s">
        <v>3434</v>
      </c>
    </row>
    <row r="248" spans="1:10" x14ac:dyDescent="0.2">
      <c r="A248" s="55" t="s">
        <v>3686</v>
      </c>
      <c r="B248" s="55">
        <v>12010404</v>
      </c>
      <c r="C248" s="55" t="s">
        <v>753</v>
      </c>
      <c r="D248" s="55" t="s">
        <v>3439</v>
      </c>
      <c r="E248" s="55" t="s">
        <v>3432</v>
      </c>
      <c r="F248" s="55" t="s">
        <v>3433</v>
      </c>
      <c r="G248" s="55" t="s">
        <v>3433</v>
      </c>
      <c r="H248" s="55" t="s">
        <v>115</v>
      </c>
      <c r="I248" s="55" t="s">
        <v>3434</v>
      </c>
      <c r="J248" s="55" t="s">
        <v>3434</v>
      </c>
    </row>
    <row r="249" spans="1:10" x14ac:dyDescent="0.2">
      <c r="A249" s="54" t="s">
        <v>3687</v>
      </c>
      <c r="B249" s="54">
        <v>120105</v>
      </c>
      <c r="C249" s="54" t="s">
        <v>3688</v>
      </c>
      <c r="D249" s="54" t="s">
        <v>3431</v>
      </c>
      <c r="E249" s="54" t="s">
        <v>3432</v>
      </c>
      <c r="F249" s="54" t="s">
        <v>3433</v>
      </c>
      <c r="G249" s="54" t="s">
        <v>3433</v>
      </c>
      <c r="H249" s="54" t="s">
        <v>115</v>
      </c>
      <c r="I249" s="54" t="s">
        <v>3434</v>
      </c>
      <c r="J249" s="54" t="s">
        <v>3434</v>
      </c>
    </row>
    <row r="250" spans="1:10" x14ac:dyDescent="0.2">
      <c r="A250" s="55" t="s">
        <v>3689</v>
      </c>
      <c r="B250" s="55">
        <v>120106</v>
      </c>
      <c r="C250" s="55" t="s">
        <v>756</v>
      </c>
      <c r="D250" s="55" t="s">
        <v>3431</v>
      </c>
      <c r="E250" s="55" t="s">
        <v>3432</v>
      </c>
      <c r="F250" s="55" t="s">
        <v>3433</v>
      </c>
      <c r="G250" s="55" t="s">
        <v>3433</v>
      </c>
      <c r="H250" s="55" t="s">
        <v>115</v>
      </c>
      <c r="I250" s="55" t="s">
        <v>3434</v>
      </c>
      <c r="J250" s="55" t="s">
        <v>3434</v>
      </c>
    </row>
    <row r="251" spans="1:10" x14ac:dyDescent="0.2">
      <c r="A251" s="54" t="s">
        <v>3690</v>
      </c>
      <c r="B251" s="54">
        <v>12010601</v>
      </c>
      <c r="C251" s="54" t="s">
        <v>759</v>
      </c>
      <c r="D251" s="54" t="s">
        <v>3439</v>
      </c>
      <c r="E251" s="54" t="s">
        <v>3432</v>
      </c>
      <c r="F251" s="54" t="s">
        <v>3433</v>
      </c>
      <c r="G251" s="54" t="s">
        <v>3433</v>
      </c>
      <c r="H251" s="54" t="s">
        <v>115</v>
      </c>
      <c r="I251" s="54" t="s">
        <v>3434</v>
      </c>
      <c r="J251" s="54" t="s">
        <v>3434</v>
      </c>
    </row>
    <row r="252" spans="1:10" x14ac:dyDescent="0.2">
      <c r="A252" s="55" t="s">
        <v>3691</v>
      </c>
      <c r="B252" s="55">
        <v>12010602</v>
      </c>
      <c r="C252" s="55" t="s">
        <v>761</v>
      </c>
      <c r="D252" s="55" t="s">
        <v>3439</v>
      </c>
      <c r="E252" s="55" t="s">
        <v>3432</v>
      </c>
      <c r="F252" s="55" t="s">
        <v>3433</v>
      </c>
      <c r="G252" s="55" t="s">
        <v>3433</v>
      </c>
      <c r="H252" s="55" t="s">
        <v>115</v>
      </c>
      <c r="I252" s="55" t="s">
        <v>3434</v>
      </c>
      <c r="J252" s="55" t="s">
        <v>3434</v>
      </c>
    </row>
    <row r="253" spans="1:10" x14ac:dyDescent="0.2">
      <c r="A253" s="54" t="s">
        <v>3692</v>
      </c>
      <c r="B253" s="54">
        <v>12010603</v>
      </c>
      <c r="C253" s="54" t="s">
        <v>763</v>
      </c>
      <c r="D253" s="54" t="s">
        <v>3439</v>
      </c>
      <c r="E253" s="54" t="s">
        <v>3432</v>
      </c>
      <c r="F253" s="54" t="s">
        <v>3433</v>
      </c>
      <c r="G253" s="54" t="s">
        <v>3433</v>
      </c>
      <c r="H253" s="54" t="s">
        <v>115</v>
      </c>
      <c r="I253" s="54" t="s">
        <v>3434</v>
      </c>
      <c r="J253" s="54" t="s">
        <v>3434</v>
      </c>
    </row>
    <row r="254" spans="1:10" x14ac:dyDescent="0.2">
      <c r="A254" s="55" t="s">
        <v>3693</v>
      </c>
      <c r="B254" s="55">
        <v>1202</v>
      </c>
      <c r="C254" s="55" t="s">
        <v>765</v>
      </c>
      <c r="D254" s="55" t="s">
        <v>3431</v>
      </c>
      <c r="E254" s="55" t="s">
        <v>3432</v>
      </c>
      <c r="F254" s="55" t="s">
        <v>3433</v>
      </c>
      <c r="G254" s="55" t="s">
        <v>3433</v>
      </c>
      <c r="H254" s="55" t="s">
        <v>115</v>
      </c>
      <c r="I254" s="55" t="s">
        <v>3434</v>
      </c>
      <c r="J254" s="55" t="s">
        <v>3434</v>
      </c>
    </row>
    <row r="255" spans="1:10" x14ac:dyDescent="0.2">
      <c r="A255" s="54" t="s">
        <v>3694</v>
      </c>
      <c r="B255" s="54">
        <v>120201</v>
      </c>
      <c r="C255" s="54" t="s">
        <v>591</v>
      </c>
      <c r="D255" s="54" t="s">
        <v>3431</v>
      </c>
      <c r="E255" s="54" t="s">
        <v>3432</v>
      </c>
      <c r="F255" s="54" t="s">
        <v>3433</v>
      </c>
      <c r="G255" s="54" t="s">
        <v>3433</v>
      </c>
      <c r="H255" s="54" t="s">
        <v>115</v>
      </c>
      <c r="I255" s="54" t="s">
        <v>3434</v>
      </c>
      <c r="J255" s="54" t="s">
        <v>3434</v>
      </c>
    </row>
    <row r="256" spans="1:10" x14ac:dyDescent="0.2">
      <c r="A256" s="55" t="s">
        <v>3695</v>
      </c>
      <c r="B256" s="55">
        <v>12020101</v>
      </c>
      <c r="C256" s="55" t="s">
        <v>769</v>
      </c>
      <c r="D256" s="55" t="s">
        <v>3431</v>
      </c>
      <c r="E256" s="55" t="s">
        <v>3432</v>
      </c>
      <c r="F256" s="55" t="s">
        <v>3433</v>
      </c>
      <c r="G256" s="55" t="s">
        <v>3433</v>
      </c>
      <c r="H256" s="55" t="s">
        <v>115</v>
      </c>
      <c r="I256" s="55" t="s">
        <v>3434</v>
      </c>
      <c r="J256" s="55" t="s">
        <v>3434</v>
      </c>
    </row>
    <row r="257" spans="1:10" x14ac:dyDescent="0.2">
      <c r="A257" s="54" t="s">
        <v>3696</v>
      </c>
      <c r="B257" s="54">
        <v>1202010101</v>
      </c>
      <c r="C257" s="54" t="s">
        <v>769</v>
      </c>
      <c r="D257" s="54" t="s">
        <v>3439</v>
      </c>
      <c r="E257" s="54" t="s">
        <v>3432</v>
      </c>
      <c r="F257" s="54" t="s">
        <v>3433</v>
      </c>
      <c r="G257" s="54" t="s">
        <v>3433</v>
      </c>
      <c r="H257" s="54" t="s">
        <v>115</v>
      </c>
      <c r="I257" s="54" t="s">
        <v>3434</v>
      </c>
      <c r="J257" s="54" t="s">
        <v>3434</v>
      </c>
    </row>
    <row r="258" spans="1:10" x14ac:dyDescent="0.2">
      <c r="A258" s="55" t="s">
        <v>3697</v>
      </c>
      <c r="B258" s="55">
        <v>1202010102</v>
      </c>
      <c r="C258" s="55" t="s">
        <v>774</v>
      </c>
      <c r="D258" s="55" t="s">
        <v>3439</v>
      </c>
      <c r="E258" s="55" t="s">
        <v>3499</v>
      </c>
      <c r="F258" s="55" t="s">
        <v>3433</v>
      </c>
      <c r="G258" s="55" t="s">
        <v>3433</v>
      </c>
      <c r="H258" s="55" t="s">
        <v>115</v>
      </c>
      <c r="I258" s="55" t="s">
        <v>3434</v>
      </c>
      <c r="J258" s="55" t="s">
        <v>3434</v>
      </c>
    </row>
    <row r="259" spans="1:10" x14ac:dyDescent="0.2">
      <c r="A259" s="54" t="s">
        <v>3698</v>
      </c>
      <c r="B259" s="54">
        <v>12020102</v>
      </c>
      <c r="C259" s="54" t="s">
        <v>777</v>
      </c>
      <c r="D259" s="54" t="s">
        <v>3431</v>
      </c>
      <c r="E259" s="54" t="s">
        <v>3432</v>
      </c>
      <c r="F259" s="54" t="s">
        <v>3433</v>
      </c>
      <c r="G259" s="54" t="s">
        <v>3433</v>
      </c>
      <c r="H259" s="54" t="s">
        <v>115</v>
      </c>
      <c r="I259" s="54" t="s">
        <v>3434</v>
      </c>
      <c r="J259" s="54" t="s">
        <v>3434</v>
      </c>
    </row>
    <row r="260" spans="1:10" x14ac:dyDescent="0.2">
      <c r="A260" s="55" t="s">
        <v>3699</v>
      </c>
      <c r="B260" s="55">
        <v>1202010201</v>
      </c>
      <c r="C260" s="55" t="s">
        <v>780</v>
      </c>
      <c r="D260" s="55" t="s">
        <v>3439</v>
      </c>
      <c r="E260" s="55" t="s">
        <v>3432</v>
      </c>
      <c r="F260" s="55" t="s">
        <v>3433</v>
      </c>
      <c r="G260" s="55" t="s">
        <v>3433</v>
      </c>
      <c r="H260" s="55" t="s">
        <v>115</v>
      </c>
      <c r="I260" s="55" t="s">
        <v>3434</v>
      </c>
      <c r="J260" s="55" t="s">
        <v>3434</v>
      </c>
    </row>
    <row r="261" spans="1:10" x14ac:dyDescent="0.2">
      <c r="A261" s="54" t="s">
        <v>3700</v>
      </c>
      <c r="B261" s="54">
        <v>1202010202</v>
      </c>
      <c r="C261" s="54" t="s">
        <v>783</v>
      </c>
      <c r="D261" s="54" t="s">
        <v>3439</v>
      </c>
      <c r="E261" s="54" t="s">
        <v>3432</v>
      </c>
      <c r="F261" s="54" t="s">
        <v>3433</v>
      </c>
      <c r="G261" s="54" t="s">
        <v>3433</v>
      </c>
      <c r="H261" s="54" t="s">
        <v>115</v>
      </c>
      <c r="I261" s="54" t="s">
        <v>3434</v>
      </c>
      <c r="J261" s="54" t="s">
        <v>3434</v>
      </c>
    </row>
    <row r="262" spans="1:10" x14ac:dyDescent="0.2">
      <c r="A262" s="55" t="s">
        <v>3701</v>
      </c>
      <c r="B262" s="55">
        <v>1202010203</v>
      </c>
      <c r="C262" s="55" t="s">
        <v>785</v>
      </c>
      <c r="D262" s="55" t="s">
        <v>3439</v>
      </c>
      <c r="E262" s="55" t="s">
        <v>3432</v>
      </c>
      <c r="F262" s="55" t="s">
        <v>3433</v>
      </c>
      <c r="G262" s="55" t="s">
        <v>3433</v>
      </c>
      <c r="H262" s="55" t="s">
        <v>115</v>
      </c>
      <c r="I262" s="55" t="s">
        <v>3434</v>
      </c>
      <c r="J262" s="55" t="s">
        <v>3434</v>
      </c>
    </row>
    <row r="263" spans="1:10" x14ac:dyDescent="0.2">
      <c r="A263" s="54" t="s">
        <v>3702</v>
      </c>
      <c r="B263" s="54">
        <v>1202010204</v>
      </c>
      <c r="C263" s="54" t="s">
        <v>788</v>
      </c>
      <c r="D263" s="54" t="s">
        <v>3439</v>
      </c>
      <c r="E263" s="54" t="s">
        <v>3432</v>
      </c>
      <c r="F263" s="54" t="s">
        <v>3433</v>
      </c>
      <c r="G263" s="54" t="s">
        <v>3433</v>
      </c>
      <c r="H263" s="54" t="s">
        <v>115</v>
      </c>
      <c r="I263" s="54" t="s">
        <v>3434</v>
      </c>
      <c r="J263" s="54" t="s">
        <v>3434</v>
      </c>
    </row>
    <row r="264" spans="1:10" x14ac:dyDescent="0.2">
      <c r="A264" s="55" t="s">
        <v>3703</v>
      </c>
      <c r="B264" s="55">
        <v>1202010205</v>
      </c>
      <c r="C264" s="55" t="s">
        <v>790</v>
      </c>
      <c r="D264" s="55" t="s">
        <v>3439</v>
      </c>
      <c r="E264" s="55" t="s">
        <v>3432</v>
      </c>
      <c r="F264" s="55" t="s">
        <v>3433</v>
      </c>
      <c r="G264" s="55" t="s">
        <v>3433</v>
      </c>
      <c r="H264" s="55" t="s">
        <v>115</v>
      </c>
      <c r="I264" s="55" t="s">
        <v>3434</v>
      </c>
      <c r="J264" s="55" t="s">
        <v>3434</v>
      </c>
    </row>
    <row r="265" spans="1:10" x14ac:dyDescent="0.2">
      <c r="A265" s="54" t="s">
        <v>3704</v>
      </c>
      <c r="B265" s="54">
        <v>1202010206</v>
      </c>
      <c r="C265" s="54" t="s">
        <v>793</v>
      </c>
      <c r="D265" s="54" t="s">
        <v>3439</v>
      </c>
      <c r="E265" s="54" t="s">
        <v>3432</v>
      </c>
      <c r="F265" s="54" t="s">
        <v>3433</v>
      </c>
      <c r="G265" s="54" t="s">
        <v>3433</v>
      </c>
      <c r="H265" s="54" t="s">
        <v>115</v>
      </c>
      <c r="I265" s="54" t="s">
        <v>3434</v>
      </c>
      <c r="J265" s="54" t="s">
        <v>3434</v>
      </c>
    </row>
    <row r="266" spans="1:10" x14ac:dyDescent="0.2">
      <c r="A266" s="55" t="s">
        <v>3705</v>
      </c>
      <c r="B266" s="55">
        <v>1202010299</v>
      </c>
      <c r="C266" s="55" t="s">
        <v>796</v>
      </c>
      <c r="D266" s="55" t="s">
        <v>3439</v>
      </c>
      <c r="E266" s="55" t="s">
        <v>3499</v>
      </c>
      <c r="F266" s="55" t="s">
        <v>3433</v>
      </c>
      <c r="G266" s="55" t="s">
        <v>3433</v>
      </c>
      <c r="H266" s="55" t="s">
        <v>115</v>
      </c>
      <c r="I266" s="55" t="s">
        <v>3434</v>
      </c>
      <c r="J266" s="55" t="s">
        <v>3434</v>
      </c>
    </row>
    <row r="267" spans="1:10" x14ac:dyDescent="0.2">
      <c r="A267" s="54" t="s">
        <v>3706</v>
      </c>
      <c r="B267" s="54">
        <v>1203</v>
      </c>
      <c r="C267" s="54" t="s">
        <v>798</v>
      </c>
      <c r="D267" s="54" t="s">
        <v>3431</v>
      </c>
      <c r="E267" s="54" t="s">
        <v>3432</v>
      </c>
      <c r="F267" s="54" t="s">
        <v>3433</v>
      </c>
      <c r="G267" s="54" t="s">
        <v>3433</v>
      </c>
      <c r="H267" s="54" t="s">
        <v>115</v>
      </c>
      <c r="I267" s="54" t="s">
        <v>3434</v>
      </c>
      <c r="J267" s="54" t="s">
        <v>3434</v>
      </c>
    </row>
    <row r="268" spans="1:10" x14ac:dyDescent="0.2">
      <c r="A268" s="55" t="s">
        <v>3707</v>
      </c>
      <c r="B268" s="55">
        <v>120301</v>
      </c>
      <c r="C268" s="55" t="s">
        <v>244</v>
      </c>
      <c r="D268" s="55" t="s">
        <v>3431</v>
      </c>
      <c r="E268" s="55" t="s">
        <v>3432</v>
      </c>
      <c r="F268" s="55" t="s">
        <v>3433</v>
      </c>
      <c r="G268" s="55" t="s">
        <v>3433</v>
      </c>
      <c r="H268" s="55" t="s">
        <v>115</v>
      </c>
      <c r="I268" s="55" t="s">
        <v>3434</v>
      </c>
      <c r="J268" s="55" t="s">
        <v>3434</v>
      </c>
    </row>
    <row r="269" spans="1:10" x14ac:dyDescent="0.2">
      <c r="A269" s="54" t="s">
        <v>3708</v>
      </c>
      <c r="B269" s="54">
        <v>120302</v>
      </c>
      <c r="C269" s="54" t="s">
        <v>801</v>
      </c>
      <c r="D269" s="54" t="s">
        <v>3431</v>
      </c>
      <c r="E269" s="54" t="s">
        <v>3432</v>
      </c>
      <c r="F269" s="54" t="s">
        <v>3433</v>
      </c>
      <c r="G269" s="54" t="s">
        <v>3433</v>
      </c>
      <c r="H269" s="54" t="s">
        <v>115</v>
      </c>
      <c r="I269" s="54" t="s">
        <v>3434</v>
      </c>
      <c r="J269" s="54" t="s">
        <v>3434</v>
      </c>
    </row>
    <row r="270" spans="1:10" x14ac:dyDescent="0.2">
      <c r="A270" s="55" t="s">
        <v>3709</v>
      </c>
      <c r="B270" s="55">
        <v>12030201</v>
      </c>
      <c r="C270" s="55" t="s">
        <v>803</v>
      </c>
      <c r="D270" s="55" t="s">
        <v>3431</v>
      </c>
      <c r="E270" s="55" t="s">
        <v>3432</v>
      </c>
      <c r="F270" s="55" t="s">
        <v>3433</v>
      </c>
      <c r="G270" s="55" t="s">
        <v>3433</v>
      </c>
      <c r="H270" s="55" t="s">
        <v>115</v>
      </c>
      <c r="I270" s="55" t="s">
        <v>3434</v>
      </c>
      <c r="J270" s="55" t="s">
        <v>3434</v>
      </c>
    </row>
    <row r="271" spans="1:10" x14ac:dyDescent="0.2">
      <c r="A271" s="54" t="s">
        <v>3710</v>
      </c>
      <c r="B271" s="54">
        <v>1203020101</v>
      </c>
      <c r="C271" s="54" t="s">
        <v>805</v>
      </c>
      <c r="D271" s="54" t="s">
        <v>3439</v>
      </c>
      <c r="E271" s="54" t="s">
        <v>3432</v>
      </c>
      <c r="F271" s="54" t="s">
        <v>3433</v>
      </c>
      <c r="G271" s="54" t="s">
        <v>3433</v>
      </c>
      <c r="H271" s="54" t="s">
        <v>115</v>
      </c>
      <c r="I271" s="54" t="s">
        <v>3434</v>
      </c>
      <c r="J271" s="54" t="s">
        <v>3434</v>
      </c>
    </row>
    <row r="272" spans="1:10" x14ac:dyDescent="0.2">
      <c r="A272" s="55" t="s">
        <v>3711</v>
      </c>
      <c r="B272" s="55">
        <v>1203020102</v>
      </c>
      <c r="C272" s="55" t="s">
        <v>808</v>
      </c>
      <c r="D272" s="55" t="s">
        <v>3439</v>
      </c>
      <c r="E272" s="55" t="s">
        <v>3432</v>
      </c>
      <c r="F272" s="55" t="s">
        <v>3433</v>
      </c>
      <c r="G272" s="55" t="s">
        <v>3433</v>
      </c>
      <c r="H272" s="55" t="s">
        <v>115</v>
      </c>
      <c r="I272" s="55" t="s">
        <v>3434</v>
      </c>
      <c r="J272" s="55" t="s">
        <v>3434</v>
      </c>
    </row>
    <row r="273" spans="1:10" x14ac:dyDescent="0.2">
      <c r="A273" s="54" t="s">
        <v>3712</v>
      </c>
      <c r="B273" s="54">
        <v>1204</v>
      </c>
      <c r="C273" s="54" t="s">
        <v>811</v>
      </c>
      <c r="D273" s="54" t="s">
        <v>3431</v>
      </c>
      <c r="E273" s="54" t="s">
        <v>3432</v>
      </c>
      <c r="F273" s="54" t="s">
        <v>3433</v>
      </c>
      <c r="G273" s="54" t="s">
        <v>3433</v>
      </c>
      <c r="H273" s="54" t="s">
        <v>115</v>
      </c>
      <c r="I273" s="54" t="s">
        <v>3434</v>
      </c>
      <c r="J273" s="54" t="s">
        <v>3434</v>
      </c>
    </row>
    <row r="274" spans="1:10" x14ac:dyDescent="0.2">
      <c r="A274" s="55" t="s">
        <v>3713</v>
      </c>
      <c r="B274" s="55">
        <v>120401</v>
      </c>
      <c r="C274" s="55" t="s">
        <v>814</v>
      </c>
      <c r="D274" s="55" t="s">
        <v>3431</v>
      </c>
      <c r="E274" s="55" t="s">
        <v>3432</v>
      </c>
      <c r="F274" s="55" t="s">
        <v>3433</v>
      </c>
      <c r="G274" s="55" t="s">
        <v>3433</v>
      </c>
      <c r="H274" s="55" t="s">
        <v>115</v>
      </c>
      <c r="I274" s="55" t="s">
        <v>3434</v>
      </c>
      <c r="J274" s="55" t="s">
        <v>3434</v>
      </c>
    </row>
    <row r="275" spans="1:10" x14ac:dyDescent="0.2">
      <c r="A275" s="54" t="s">
        <v>3714</v>
      </c>
      <c r="B275" s="54">
        <v>12040101</v>
      </c>
      <c r="C275" s="54" t="s">
        <v>814</v>
      </c>
      <c r="D275" s="54" t="s">
        <v>3439</v>
      </c>
      <c r="E275" s="54" t="s">
        <v>3432</v>
      </c>
      <c r="F275" s="54" t="s">
        <v>3433</v>
      </c>
      <c r="G275" s="54" t="s">
        <v>3433</v>
      </c>
      <c r="H275" s="54" t="s">
        <v>115</v>
      </c>
      <c r="I275" s="54" t="s">
        <v>3434</v>
      </c>
      <c r="J275" s="54" t="s">
        <v>3434</v>
      </c>
    </row>
    <row r="276" spans="1:10" x14ac:dyDescent="0.2">
      <c r="A276" s="55" t="s">
        <v>3715</v>
      </c>
      <c r="B276" s="55">
        <v>12040102</v>
      </c>
      <c r="C276" s="55" t="s">
        <v>818</v>
      </c>
      <c r="D276" s="55" t="s">
        <v>3439</v>
      </c>
      <c r="E276" s="55" t="s">
        <v>3432</v>
      </c>
      <c r="F276" s="55" t="s">
        <v>3433</v>
      </c>
      <c r="G276" s="55" t="s">
        <v>3433</v>
      </c>
      <c r="H276" s="55" t="s">
        <v>115</v>
      </c>
      <c r="I276" s="55" t="s">
        <v>3434</v>
      </c>
      <c r="J276" s="55" t="s">
        <v>3434</v>
      </c>
    </row>
    <row r="277" spans="1:10" x14ac:dyDescent="0.2">
      <c r="A277" s="54" t="s">
        <v>3716</v>
      </c>
      <c r="B277" s="54">
        <v>120402</v>
      </c>
      <c r="C277" s="54" t="s">
        <v>820</v>
      </c>
      <c r="D277" s="54" t="s">
        <v>3431</v>
      </c>
      <c r="E277" s="54" t="s">
        <v>3432</v>
      </c>
      <c r="F277" s="54" t="s">
        <v>3433</v>
      </c>
      <c r="G277" s="54" t="s">
        <v>3433</v>
      </c>
      <c r="H277" s="54" t="s">
        <v>115</v>
      </c>
      <c r="I277" s="54" t="s">
        <v>3434</v>
      </c>
      <c r="J277" s="54" t="s">
        <v>3434</v>
      </c>
    </row>
    <row r="278" spans="1:10" x14ac:dyDescent="0.2">
      <c r="A278" s="55" t="s">
        <v>3717</v>
      </c>
      <c r="B278" s="55">
        <v>12040201</v>
      </c>
      <c r="C278" s="55" t="s">
        <v>823</v>
      </c>
      <c r="D278" s="55" t="s">
        <v>3439</v>
      </c>
      <c r="E278" s="55" t="s">
        <v>3432</v>
      </c>
      <c r="F278" s="55" t="s">
        <v>3433</v>
      </c>
      <c r="G278" s="55" t="s">
        <v>3433</v>
      </c>
      <c r="H278" s="55" t="s">
        <v>115</v>
      </c>
      <c r="I278" s="55" t="s">
        <v>3434</v>
      </c>
      <c r="J278" s="55" t="s">
        <v>3434</v>
      </c>
    </row>
    <row r="279" spans="1:10" x14ac:dyDescent="0.2">
      <c r="A279" s="54" t="s">
        <v>3718</v>
      </c>
      <c r="B279" s="54">
        <v>12040202</v>
      </c>
      <c r="C279" s="54" t="s">
        <v>826</v>
      </c>
      <c r="D279" s="54" t="s">
        <v>3439</v>
      </c>
      <c r="E279" s="54" t="s">
        <v>3499</v>
      </c>
      <c r="F279" s="54" t="s">
        <v>3433</v>
      </c>
      <c r="G279" s="54" t="s">
        <v>3433</v>
      </c>
      <c r="H279" s="54" t="s">
        <v>115</v>
      </c>
      <c r="I279" s="54" t="s">
        <v>3434</v>
      </c>
      <c r="J279" s="54" t="s">
        <v>3434</v>
      </c>
    </row>
    <row r="280" spans="1:10" x14ac:dyDescent="0.2">
      <c r="A280" s="55" t="s">
        <v>3719</v>
      </c>
      <c r="B280" s="55">
        <v>120403</v>
      </c>
      <c r="C280" s="55" t="s">
        <v>829</v>
      </c>
      <c r="D280" s="55" t="s">
        <v>3431</v>
      </c>
      <c r="E280" s="55" t="s">
        <v>3432</v>
      </c>
      <c r="F280" s="55" t="s">
        <v>3433</v>
      </c>
      <c r="G280" s="55" t="s">
        <v>3433</v>
      </c>
      <c r="H280" s="55" t="s">
        <v>115</v>
      </c>
      <c r="I280" s="55" t="s">
        <v>3434</v>
      </c>
      <c r="J280" s="55" t="s">
        <v>3434</v>
      </c>
    </row>
    <row r="281" spans="1:10" x14ac:dyDescent="0.2">
      <c r="A281" s="54" t="s">
        <v>3720</v>
      </c>
      <c r="B281" s="54">
        <v>12040301</v>
      </c>
      <c r="C281" s="54" t="s">
        <v>832</v>
      </c>
      <c r="D281" s="54" t="s">
        <v>3439</v>
      </c>
      <c r="E281" s="54" t="s">
        <v>3432</v>
      </c>
      <c r="F281" s="54" t="s">
        <v>3433</v>
      </c>
      <c r="G281" s="54" t="s">
        <v>3433</v>
      </c>
      <c r="H281" s="54" t="s">
        <v>115</v>
      </c>
      <c r="I281" s="54" t="s">
        <v>3434</v>
      </c>
      <c r="J281" s="54" t="s">
        <v>3434</v>
      </c>
    </row>
    <row r="282" spans="1:10" x14ac:dyDescent="0.2">
      <c r="A282" s="55" t="s">
        <v>3721</v>
      </c>
      <c r="B282" s="55">
        <v>12040302</v>
      </c>
      <c r="C282" s="55" t="s">
        <v>835</v>
      </c>
      <c r="D282" s="55" t="s">
        <v>3439</v>
      </c>
      <c r="E282" s="55" t="s">
        <v>3499</v>
      </c>
      <c r="F282" s="55" t="s">
        <v>3433</v>
      </c>
      <c r="G282" s="55" t="s">
        <v>3433</v>
      </c>
      <c r="H282" s="55" t="s">
        <v>115</v>
      </c>
      <c r="I282" s="55" t="s">
        <v>3434</v>
      </c>
      <c r="J282" s="55" t="s">
        <v>3434</v>
      </c>
    </row>
    <row r="283" spans="1:10" x14ac:dyDescent="0.2">
      <c r="A283" s="54" t="s">
        <v>3722</v>
      </c>
      <c r="B283" s="54">
        <v>120404</v>
      </c>
      <c r="C283" s="54" t="s">
        <v>838</v>
      </c>
      <c r="D283" s="54" t="s">
        <v>3431</v>
      </c>
      <c r="E283" s="54" t="s">
        <v>3432</v>
      </c>
      <c r="F283" s="54" t="s">
        <v>3433</v>
      </c>
      <c r="G283" s="54" t="s">
        <v>3433</v>
      </c>
      <c r="H283" s="54" t="s">
        <v>115</v>
      </c>
      <c r="I283" s="54" t="s">
        <v>3434</v>
      </c>
      <c r="J283" s="54" t="s">
        <v>3434</v>
      </c>
    </row>
    <row r="284" spans="1:10" x14ac:dyDescent="0.2">
      <c r="A284" s="55" t="s">
        <v>3723</v>
      </c>
      <c r="B284" s="55">
        <v>12040401</v>
      </c>
      <c r="C284" s="55" t="s">
        <v>841</v>
      </c>
      <c r="D284" s="55" t="s">
        <v>3439</v>
      </c>
      <c r="E284" s="55" t="s">
        <v>3432</v>
      </c>
      <c r="F284" s="55" t="s">
        <v>3433</v>
      </c>
      <c r="G284" s="55" t="s">
        <v>3433</v>
      </c>
      <c r="H284" s="55" t="s">
        <v>115</v>
      </c>
      <c r="I284" s="55" t="s">
        <v>3434</v>
      </c>
      <c r="J284" s="55" t="s">
        <v>3434</v>
      </c>
    </row>
    <row r="285" spans="1:10" x14ac:dyDescent="0.2">
      <c r="A285" s="54" t="s">
        <v>3724</v>
      </c>
      <c r="B285" s="54">
        <v>12040402</v>
      </c>
      <c r="C285" s="54" t="s">
        <v>844</v>
      </c>
      <c r="D285" s="54" t="s">
        <v>3439</v>
      </c>
      <c r="E285" s="54" t="s">
        <v>3499</v>
      </c>
      <c r="F285" s="54" t="s">
        <v>3433</v>
      </c>
      <c r="G285" s="54" t="s">
        <v>3433</v>
      </c>
      <c r="H285" s="54" t="s">
        <v>115</v>
      </c>
      <c r="I285" s="54" t="s">
        <v>3434</v>
      </c>
      <c r="J285" s="54" t="s">
        <v>3434</v>
      </c>
    </row>
    <row r="286" spans="1:10" x14ac:dyDescent="0.2">
      <c r="A286" s="55" t="s">
        <v>3725</v>
      </c>
      <c r="B286" s="55">
        <v>120405</v>
      </c>
      <c r="C286" s="55" t="s">
        <v>847</v>
      </c>
      <c r="D286" s="55" t="s">
        <v>3431</v>
      </c>
      <c r="E286" s="55" t="s">
        <v>3432</v>
      </c>
      <c r="F286" s="55" t="s">
        <v>3433</v>
      </c>
      <c r="G286" s="55" t="s">
        <v>3433</v>
      </c>
      <c r="H286" s="55" t="s">
        <v>115</v>
      </c>
      <c r="I286" s="55" t="s">
        <v>3434</v>
      </c>
      <c r="J286" s="55" t="s">
        <v>3434</v>
      </c>
    </row>
    <row r="287" spans="1:10" x14ac:dyDescent="0.2">
      <c r="A287" s="54" t="s">
        <v>3726</v>
      </c>
      <c r="B287" s="54">
        <v>12040501</v>
      </c>
      <c r="C287" s="54" t="s">
        <v>850</v>
      </c>
      <c r="D287" s="54" t="s">
        <v>3439</v>
      </c>
      <c r="E287" s="54" t="s">
        <v>3432</v>
      </c>
      <c r="F287" s="54" t="s">
        <v>3433</v>
      </c>
      <c r="G287" s="54" t="s">
        <v>3433</v>
      </c>
      <c r="H287" s="54" t="s">
        <v>115</v>
      </c>
      <c r="I287" s="54" t="s">
        <v>3434</v>
      </c>
      <c r="J287" s="54" t="s">
        <v>3434</v>
      </c>
    </row>
    <row r="288" spans="1:10" x14ac:dyDescent="0.2">
      <c r="A288" s="55" t="s">
        <v>3727</v>
      </c>
      <c r="B288" s="55">
        <v>12040502</v>
      </c>
      <c r="C288" s="55" t="s">
        <v>853</v>
      </c>
      <c r="D288" s="55" t="s">
        <v>3439</v>
      </c>
      <c r="E288" s="55" t="s">
        <v>3499</v>
      </c>
      <c r="F288" s="55" t="s">
        <v>3433</v>
      </c>
      <c r="G288" s="55" t="s">
        <v>3433</v>
      </c>
      <c r="H288" s="55" t="s">
        <v>115</v>
      </c>
      <c r="I288" s="55" t="s">
        <v>3434</v>
      </c>
      <c r="J288" s="55" t="s">
        <v>3434</v>
      </c>
    </row>
    <row r="289" spans="1:10" x14ac:dyDescent="0.2">
      <c r="A289" s="54" t="s">
        <v>3728</v>
      </c>
      <c r="B289" s="54">
        <v>120406</v>
      </c>
      <c r="C289" s="54" t="s">
        <v>856</v>
      </c>
      <c r="D289" s="54" t="s">
        <v>3431</v>
      </c>
      <c r="E289" s="54" t="s">
        <v>3432</v>
      </c>
      <c r="F289" s="54" t="s">
        <v>3433</v>
      </c>
      <c r="G289" s="54" t="s">
        <v>3433</v>
      </c>
      <c r="H289" s="54" t="s">
        <v>115</v>
      </c>
      <c r="I289" s="54" t="s">
        <v>3434</v>
      </c>
      <c r="J289" s="54" t="s">
        <v>3434</v>
      </c>
    </row>
    <row r="290" spans="1:10" x14ac:dyDescent="0.2">
      <c r="A290" s="55" t="s">
        <v>3729</v>
      </c>
      <c r="B290" s="55">
        <v>12040601</v>
      </c>
      <c r="C290" s="55" t="s">
        <v>859</v>
      </c>
      <c r="D290" s="55" t="s">
        <v>3439</v>
      </c>
      <c r="E290" s="55" t="s">
        <v>3432</v>
      </c>
      <c r="F290" s="55" t="s">
        <v>3433</v>
      </c>
      <c r="G290" s="55" t="s">
        <v>3433</v>
      </c>
      <c r="H290" s="55" t="s">
        <v>115</v>
      </c>
      <c r="I290" s="55" t="s">
        <v>3434</v>
      </c>
      <c r="J290" s="55" t="s">
        <v>3434</v>
      </c>
    </row>
    <row r="291" spans="1:10" x14ac:dyDescent="0.2">
      <c r="A291" s="54" t="s">
        <v>3730</v>
      </c>
      <c r="B291" s="54">
        <v>12040602</v>
      </c>
      <c r="C291" s="54" t="s">
        <v>862</v>
      </c>
      <c r="D291" s="54" t="s">
        <v>3439</v>
      </c>
      <c r="E291" s="54" t="s">
        <v>3499</v>
      </c>
      <c r="F291" s="54" t="s">
        <v>3433</v>
      </c>
      <c r="G291" s="54" t="s">
        <v>3433</v>
      </c>
      <c r="H291" s="54" t="s">
        <v>115</v>
      </c>
      <c r="I291" s="54" t="s">
        <v>3434</v>
      </c>
      <c r="J291" s="54" t="s">
        <v>3434</v>
      </c>
    </row>
    <row r="292" spans="1:10" x14ac:dyDescent="0.2">
      <c r="A292" s="55" t="s">
        <v>3731</v>
      </c>
      <c r="B292" s="55">
        <v>120407</v>
      </c>
      <c r="C292" s="55" t="s">
        <v>865</v>
      </c>
      <c r="D292" s="55" t="s">
        <v>3431</v>
      </c>
      <c r="E292" s="55" t="s">
        <v>3432</v>
      </c>
      <c r="F292" s="55" t="s">
        <v>3433</v>
      </c>
      <c r="G292" s="55" t="s">
        <v>3433</v>
      </c>
      <c r="H292" s="55" t="s">
        <v>115</v>
      </c>
      <c r="I292" s="55" t="s">
        <v>3434</v>
      </c>
      <c r="J292" s="55" t="s">
        <v>3434</v>
      </c>
    </row>
    <row r="293" spans="1:10" x14ac:dyDescent="0.2">
      <c r="A293" s="54" t="s">
        <v>3732</v>
      </c>
      <c r="B293" s="54">
        <v>12040701</v>
      </c>
      <c r="C293" s="54" t="s">
        <v>865</v>
      </c>
      <c r="D293" s="54" t="s">
        <v>3439</v>
      </c>
      <c r="E293" s="54" t="s">
        <v>3432</v>
      </c>
      <c r="F293" s="54" t="s">
        <v>3433</v>
      </c>
      <c r="G293" s="54" t="s">
        <v>3433</v>
      </c>
      <c r="H293" s="54" t="s">
        <v>115</v>
      </c>
      <c r="I293" s="54" t="s">
        <v>3434</v>
      </c>
      <c r="J293" s="54" t="s">
        <v>3434</v>
      </c>
    </row>
    <row r="294" spans="1:10" x14ac:dyDescent="0.2">
      <c r="A294" s="55" t="s">
        <v>3733</v>
      </c>
      <c r="B294" s="55">
        <v>12040702</v>
      </c>
      <c r="C294" s="55" t="s">
        <v>870</v>
      </c>
      <c r="D294" s="55" t="s">
        <v>3439</v>
      </c>
      <c r="E294" s="55" t="s">
        <v>3499</v>
      </c>
      <c r="F294" s="55" t="s">
        <v>3433</v>
      </c>
      <c r="G294" s="55" t="s">
        <v>3433</v>
      </c>
      <c r="H294" s="55" t="s">
        <v>115</v>
      </c>
      <c r="I294" s="55" t="s">
        <v>3434</v>
      </c>
      <c r="J294" s="55" t="s">
        <v>3434</v>
      </c>
    </row>
    <row r="295" spans="1:10" x14ac:dyDescent="0.2">
      <c r="A295" s="54" t="s">
        <v>3734</v>
      </c>
      <c r="B295" s="54">
        <v>120408</v>
      </c>
      <c r="C295" s="54" t="s">
        <v>873</v>
      </c>
      <c r="D295" s="54" t="s">
        <v>3431</v>
      </c>
      <c r="E295" s="54" t="s">
        <v>3432</v>
      </c>
      <c r="F295" s="54" t="s">
        <v>3433</v>
      </c>
      <c r="G295" s="54" t="s">
        <v>3433</v>
      </c>
      <c r="H295" s="54" t="s">
        <v>115</v>
      </c>
      <c r="I295" s="54" t="s">
        <v>3434</v>
      </c>
      <c r="J295" s="54" t="s">
        <v>3434</v>
      </c>
    </row>
    <row r="296" spans="1:10" x14ac:dyDescent="0.2">
      <c r="A296" s="55" t="s">
        <v>3735</v>
      </c>
      <c r="B296" s="55">
        <v>12040801</v>
      </c>
      <c r="C296" s="55" t="s">
        <v>873</v>
      </c>
      <c r="D296" s="55" t="s">
        <v>3439</v>
      </c>
      <c r="E296" s="55" t="s">
        <v>3432</v>
      </c>
      <c r="F296" s="55" t="s">
        <v>3433</v>
      </c>
      <c r="G296" s="55" t="s">
        <v>3433</v>
      </c>
      <c r="H296" s="55" t="s">
        <v>115</v>
      </c>
      <c r="I296" s="55" t="s">
        <v>3434</v>
      </c>
      <c r="J296" s="55" t="s">
        <v>3434</v>
      </c>
    </row>
    <row r="297" spans="1:10" x14ac:dyDescent="0.2">
      <c r="A297" s="54" t="s">
        <v>3736</v>
      </c>
      <c r="B297" s="54">
        <v>12040802</v>
      </c>
      <c r="C297" s="54" t="s">
        <v>878</v>
      </c>
      <c r="D297" s="54" t="s">
        <v>3439</v>
      </c>
      <c r="E297" s="54" t="s">
        <v>3499</v>
      </c>
      <c r="F297" s="54" t="s">
        <v>3433</v>
      </c>
      <c r="G297" s="54" t="s">
        <v>3433</v>
      </c>
      <c r="H297" s="54" t="s">
        <v>115</v>
      </c>
      <c r="I297" s="54" t="s">
        <v>3434</v>
      </c>
      <c r="J297" s="54" t="s">
        <v>3434</v>
      </c>
    </row>
    <row r="298" spans="1:10" x14ac:dyDescent="0.2">
      <c r="A298" s="55" t="s">
        <v>3737</v>
      </c>
      <c r="B298" s="55">
        <v>120409</v>
      </c>
      <c r="C298" s="55" t="s">
        <v>881</v>
      </c>
      <c r="D298" s="55" t="s">
        <v>3431</v>
      </c>
      <c r="E298" s="55" t="s">
        <v>3432</v>
      </c>
      <c r="F298" s="55" t="s">
        <v>3433</v>
      </c>
      <c r="G298" s="55" t="s">
        <v>3433</v>
      </c>
      <c r="H298" s="55" t="s">
        <v>115</v>
      </c>
      <c r="I298" s="55" t="s">
        <v>3434</v>
      </c>
      <c r="J298" s="55" t="s">
        <v>3434</v>
      </c>
    </row>
    <row r="299" spans="1:10" x14ac:dyDescent="0.2">
      <c r="A299" s="54" t="s">
        <v>3738</v>
      </c>
      <c r="B299" s="54">
        <v>12040901</v>
      </c>
      <c r="C299" s="54" t="s">
        <v>884</v>
      </c>
      <c r="D299" s="54" t="s">
        <v>3439</v>
      </c>
      <c r="E299" s="54" t="s">
        <v>3432</v>
      </c>
      <c r="F299" s="54" t="s">
        <v>3433</v>
      </c>
      <c r="G299" s="54" t="s">
        <v>3433</v>
      </c>
      <c r="H299" s="54" t="s">
        <v>115</v>
      </c>
      <c r="I299" s="54" t="s">
        <v>3434</v>
      </c>
      <c r="J299" s="54" t="s">
        <v>3434</v>
      </c>
    </row>
    <row r="300" spans="1:10" x14ac:dyDescent="0.2">
      <c r="A300" s="55" t="s">
        <v>3739</v>
      </c>
      <c r="B300" s="55">
        <v>12040902</v>
      </c>
      <c r="C300" s="55" t="s">
        <v>886</v>
      </c>
      <c r="D300" s="55" t="s">
        <v>3439</v>
      </c>
      <c r="E300" s="55" t="s">
        <v>3499</v>
      </c>
      <c r="F300" s="55" t="s">
        <v>3433</v>
      </c>
      <c r="G300" s="55" t="s">
        <v>3433</v>
      </c>
      <c r="H300" s="55" t="s">
        <v>115</v>
      </c>
      <c r="I300" s="55" t="s">
        <v>3434</v>
      </c>
      <c r="J300" s="55" t="s">
        <v>3434</v>
      </c>
    </row>
    <row r="301" spans="1:10" x14ac:dyDescent="0.2">
      <c r="A301" s="54" t="s">
        <v>3740</v>
      </c>
      <c r="B301" s="54">
        <v>120410</v>
      </c>
      <c r="C301" s="54" t="s">
        <v>888</v>
      </c>
      <c r="D301" s="54" t="s">
        <v>3431</v>
      </c>
      <c r="E301" s="54" t="s">
        <v>3432</v>
      </c>
      <c r="F301" s="54" t="s">
        <v>3433</v>
      </c>
      <c r="G301" s="54" t="s">
        <v>3433</v>
      </c>
      <c r="H301" s="54" t="s">
        <v>115</v>
      </c>
      <c r="I301" s="54" t="s">
        <v>3434</v>
      </c>
      <c r="J301" s="54" t="s">
        <v>3434</v>
      </c>
    </row>
    <row r="302" spans="1:10" x14ac:dyDescent="0.2">
      <c r="A302" s="55" t="s">
        <v>3741</v>
      </c>
      <c r="B302" s="55">
        <v>12041001</v>
      </c>
      <c r="C302" s="55" t="s">
        <v>888</v>
      </c>
      <c r="D302" s="55" t="s">
        <v>3439</v>
      </c>
      <c r="E302" s="55" t="s">
        <v>3432</v>
      </c>
      <c r="F302" s="55" t="s">
        <v>3433</v>
      </c>
      <c r="G302" s="55" t="s">
        <v>3433</v>
      </c>
      <c r="H302" s="55" t="s">
        <v>115</v>
      </c>
      <c r="I302" s="55" t="s">
        <v>3434</v>
      </c>
      <c r="J302" s="55" t="s">
        <v>3434</v>
      </c>
    </row>
    <row r="303" spans="1:10" x14ac:dyDescent="0.2">
      <c r="A303" s="54" t="s">
        <v>3742</v>
      </c>
      <c r="B303" s="54">
        <v>12041002</v>
      </c>
      <c r="C303" s="54" t="s">
        <v>893</v>
      </c>
      <c r="D303" s="54" t="s">
        <v>3439</v>
      </c>
      <c r="E303" s="54" t="s">
        <v>3499</v>
      </c>
      <c r="F303" s="54" t="s">
        <v>3433</v>
      </c>
      <c r="G303" s="54" t="s">
        <v>3433</v>
      </c>
      <c r="H303" s="54" t="s">
        <v>115</v>
      </c>
      <c r="I303" s="54" t="s">
        <v>3434</v>
      </c>
      <c r="J303" s="54" t="s">
        <v>3434</v>
      </c>
    </row>
    <row r="304" spans="1:10" x14ac:dyDescent="0.2">
      <c r="A304" s="55" t="s">
        <v>3743</v>
      </c>
      <c r="B304" s="55">
        <v>120411</v>
      </c>
      <c r="C304" s="55" t="s">
        <v>896</v>
      </c>
      <c r="D304" s="55" t="s">
        <v>3431</v>
      </c>
      <c r="E304" s="55" t="s">
        <v>3432</v>
      </c>
      <c r="F304" s="55" t="s">
        <v>3433</v>
      </c>
      <c r="G304" s="55" t="s">
        <v>3433</v>
      </c>
      <c r="H304" s="55" t="s">
        <v>115</v>
      </c>
      <c r="I304" s="55" t="s">
        <v>3434</v>
      </c>
      <c r="J304" s="55" t="s">
        <v>3434</v>
      </c>
    </row>
    <row r="305" spans="1:10" x14ac:dyDescent="0.2">
      <c r="A305" s="54" t="s">
        <v>3744</v>
      </c>
      <c r="B305" s="54">
        <v>12041101</v>
      </c>
      <c r="C305" s="54" t="s">
        <v>896</v>
      </c>
      <c r="D305" s="54" t="s">
        <v>3439</v>
      </c>
      <c r="E305" s="54" t="s">
        <v>3432</v>
      </c>
      <c r="F305" s="54" t="s">
        <v>3433</v>
      </c>
      <c r="G305" s="54" t="s">
        <v>3433</v>
      </c>
      <c r="H305" s="54" t="s">
        <v>115</v>
      </c>
      <c r="I305" s="54" t="s">
        <v>3434</v>
      </c>
      <c r="J305" s="54" t="s">
        <v>3434</v>
      </c>
    </row>
    <row r="306" spans="1:10" x14ac:dyDescent="0.2">
      <c r="A306" s="55" t="s">
        <v>3745</v>
      </c>
      <c r="B306" s="55">
        <v>12041102</v>
      </c>
      <c r="C306" s="55" t="s">
        <v>901</v>
      </c>
      <c r="D306" s="55" t="s">
        <v>3439</v>
      </c>
      <c r="E306" s="55" t="s">
        <v>3499</v>
      </c>
      <c r="F306" s="55" t="s">
        <v>3433</v>
      </c>
      <c r="G306" s="55" t="s">
        <v>3433</v>
      </c>
      <c r="H306" s="55" t="s">
        <v>115</v>
      </c>
      <c r="I306" s="55" t="s">
        <v>3434</v>
      </c>
      <c r="J306" s="55" t="s">
        <v>3434</v>
      </c>
    </row>
    <row r="307" spans="1:10" x14ac:dyDescent="0.2">
      <c r="A307" s="54" t="s">
        <v>3746</v>
      </c>
      <c r="B307" s="54">
        <v>120412</v>
      </c>
      <c r="C307" s="54" t="s">
        <v>904</v>
      </c>
      <c r="D307" s="54" t="s">
        <v>3431</v>
      </c>
      <c r="E307" s="54" t="s">
        <v>3432</v>
      </c>
      <c r="F307" s="54" t="s">
        <v>3433</v>
      </c>
      <c r="G307" s="54" t="s">
        <v>3433</v>
      </c>
      <c r="H307" s="54" t="s">
        <v>115</v>
      </c>
      <c r="I307" s="54" t="s">
        <v>3434</v>
      </c>
      <c r="J307" s="54" t="s">
        <v>3434</v>
      </c>
    </row>
    <row r="308" spans="1:10" x14ac:dyDescent="0.2">
      <c r="A308" s="55" t="s">
        <v>3747</v>
      </c>
      <c r="B308" s="55">
        <v>12041201</v>
      </c>
      <c r="C308" s="55" t="s">
        <v>904</v>
      </c>
      <c r="D308" s="55" t="s">
        <v>3439</v>
      </c>
      <c r="E308" s="55" t="s">
        <v>3432</v>
      </c>
      <c r="F308" s="55" t="s">
        <v>3433</v>
      </c>
      <c r="G308" s="55" t="s">
        <v>3433</v>
      </c>
      <c r="H308" s="55" t="s">
        <v>115</v>
      </c>
      <c r="I308" s="55" t="s">
        <v>3434</v>
      </c>
      <c r="J308" s="55" t="s">
        <v>3434</v>
      </c>
    </row>
    <row r="309" spans="1:10" x14ac:dyDescent="0.2">
      <c r="A309" s="54" t="s">
        <v>3748</v>
      </c>
      <c r="B309" s="54">
        <v>12041202</v>
      </c>
      <c r="C309" s="54" t="s">
        <v>909</v>
      </c>
      <c r="D309" s="54" t="s">
        <v>3439</v>
      </c>
      <c r="E309" s="54" t="s">
        <v>3499</v>
      </c>
      <c r="F309" s="54" t="s">
        <v>3433</v>
      </c>
      <c r="G309" s="54" t="s">
        <v>3433</v>
      </c>
      <c r="H309" s="54" t="s">
        <v>115</v>
      </c>
      <c r="I309" s="54" t="s">
        <v>3434</v>
      </c>
      <c r="J309" s="54" t="s">
        <v>3434</v>
      </c>
    </row>
    <row r="310" spans="1:10" x14ac:dyDescent="0.2">
      <c r="A310" s="55" t="s">
        <v>3749</v>
      </c>
      <c r="B310" s="55">
        <v>120413</v>
      </c>
      <c r="C310" s="55" t="s">
        <v>912</v>
      </c>
      <c r="D310" s="55" t="s">
        <v>3431</v>
      </c>
      <c r="E310" s="55" t="s">
        <v>3432</v>
      </c>
      <c r="F310" s="55" t="s">
        <v>3433</v>
      </c>
      <c r="G310" s="55" t="s">
        <v>3433</v>
      </c>
      <c r="H310" s="55" t="s">
        <v>115</v>
      </c>
      <c r="I310" s="55" t="s">
        <v>3434</v>
      </c>
      <c r="J310" s="55" t="s">
        <v>3434</v>
      </c>
    </row>
    <row r="311" spans="1:10" x14ac:dyDescent="0.2">
      <c r="A311" s="54" t="s">
        <v>3750</v>
      </c>
      <c r="B311" s="54">
        <v>12041301</v>
      </c>
      <c r="C311" s="54" t="s">
        <v>912</v>
      </c>
      <c r="D311" s="54" t="s">
        <v>3439</v>
      </c>
      <c r="E311" s="54" t="s">
        <v>3432</v>
      </c>
      <c r="F311" s="54" t="s">
        <v>3433</v>
      </c>
      <c r="G311" s="54" t="s">
        <v>3433</v>
      </c>
      <c r="H311" s="54" t="s">
        <v>115</v>
      </c>
      <c r="I311" s="54" t="s">
        <v>3434</v>
      </c>
      <c r="J311" s="54" t="s">
        <v>3434</v>
      </c>
    </row>
    <row r="312" spans="1:10" x14ac:dyDescent="0.2">
      <c r="A312" s="55" t="s">
        <v>3751</v>
      </c>
      <c r="B312" s="55">
        <v>12041302</v>
      </c>
      <c r="C312" s="55" t="s">
        <v>917</v>
      </c>
      <c r="D312" s="55" t="s">
        <v>3439</v>
      </c>
      <c r="E312" s="55" t="s">
        <v>3499</v>
      </c>
      <c r="F312" s="55" t="s">
        <v>3433</v>
      </c>
      <c r="G312" s="55" t="s">
        <v>3433</v>
      </c>
      <c r="H312" s="55" t="s">
        <v>115</v>
      </c>
      <c r="I312" s="55" t="s">
        <v>3434</v>
      </c>
      <c r="J312" s="55" t="s">
        <v>3434</v>
      </c>
    </row>
    <row r="313" spans="1:10" x14ac:dyDescent="0.2">
      <c r="A313" s="54" t="s">
        <v>3752</v>
      </c>
      <c r="B313" s="54">
        <v>120414</v>
      </c>
      <c r="C313" s="54" t="s">
        <v>920</v>
      </c>
      <c r="D313" s="54" t="s">
        <v>3431</v>
      </c>
      <c r="E313" s="54" t="s">
        <v>3432</v>
      </c>
      <c r="F313" s="54" t="s">
        <v>3433</v>
      </c>
      <c r="G313" s="54" t="s">
        <v>3433</v>
      </c>
      <c r="H313" s="54" t="s">
        <v>115</v>
      </c>
      <c r="I313" s="54" t="s">
        <v>3434</v>
      </c>
      <c r="J313" s="54" t="s">
        <v>3434</v>
      </c>
    </row>
    <row r="314" spans="1:10" x14ac:dyDescent="0.2">
      <c r="A314" s="55" t="s">
        <v>3753</v>
      </c>
      <c r="B314" s="55">
        <v>12041401</v>
      </c>
      <c r="C314" s="55" t="s">
        <v>920</v>
      </c>
      <c r="D314" s="55" t="s">
        <v>3439</v>
      </c>
      <c r="E314" s="55" t="s">
        <v>3432</v>
      </c>
      <c r="F314" s="55" t="s">
        <v>3433</v>
      </c>
      <c r="G314" s="55" t="s">
        <v>3433</v>
      </c>
      <c r="H314" s="55" t="s">
        <v>115</v>
      </c>
      <c r="I314" s="55" t="s">
        <v>3434</v>
      </c>
      <c r="J314" s="55" t="s">
        <v>3434</v>
      </c>
    </row>
    <row r="315" spans="1:10" x14ac:dyDescent="0.2">
      <c r="A315" s="54" t="s">
        <v>3754</v>
      </c>
      <c r="B315" s="54">
        <v>12041402</v>
      </c>
      <c r="C315" s="54" t="s">
        <v>925</v>
      </c>
      <c r="D315" s="54" t="s">
        <v>3439</v>
      </c>
      <c r="E315" s="54" t="s">
        <v>3499</v>
      </c>
      <c r="F315" s="54" t="s">
        <v>3433</v>
      </c>
      <c r="G315" s="54" t="s">
        <v>3433</v>
      </c>
      <c r="H315" s="54" t="s">
        <v>115</v>
      </c>
      <c r="I315" s="54" t="s">
        <v>3434</v>
      </c>
      <c r="J315" s="54" t="s">
        <v>3434</v>
      </c>
    </row>
    <row r="316" spans="1:10" x14ac:dyDescent="0.2">
      <c r="A316" s="55" t="s">
        <v>3755</v>
      </c>
      <c r="B316" s="55">
        <v>120415</v>
      </c>
      <c r="C316" s="55" t="s">
        <v>928</v>
      </c>
      <c r="D316" s="55" t="s">
        <v>3431</v>
      </c>
      <c r="E316" s="55" t="s">
        <v>3432</v>
      </c>
      <c r="F316" s="55" t="s">
        <v>3433</v>
      </c>
      <c r="G316" s="55" t="s">
        <v>3433</v>
      </c>
      <c r="H316" s="55" t="s">
        <v>115</v>
      </c>
      <c r="I316" s="55" t="s">
        <v>3434</v>
      </c>
      <c r="J316" s="55" t="s">
        <v>3434</v>
      </c>
    </row>
    <row r="317" spans="1:10" x14ac:dyDescent="0.2">
      <c r="A317" s="54" t="s">
        <v>3756</v>
      </c>
      <c r="B317" s="54">
        <v>12041501</v>
      </c>
      <c r="C317" s="54" t="s">
        <v>928</v>
      </c>
      <c r="D317" s="54" t="s">
        <v>3439</v>
      </c>
      <c r="E317" s="54" t="s">
        <v>3432</v>
      </c>
      <c r="F317" s="54" t="s">
        <v>3433</v>
      </c>
      <c r="G317" s="54" t="s">
        <v>3433</v>
      </c>
      <c r="H317" s="54" t="s">
        <v>115</v>
      </c>
      <c r="I317" s="54" t="s">
        <v>3434</v>
      </c>
      <c r="J317" s="54" t="s">
        <v>3434</v>
      </c>
    </row>
    <row r="318" spans="1:10" x14ac:dyDescent="0.2">
      <c r="A318" s="55" t="s">
        <v>3757</v>
      </c>
      <c r="B318" s="55">
        <v>12041502</v>
      </c>
      <c r="C318" s="55" t="s">
        <v>933</v>
      </c>
      <c r="D318" s="55" t="s">
        <v>3439</v>
      </c>
      <c r="E318" s="55" t="s">
        <v>3499</v>
      </c>
      <c r="F318" s="55" t="s">
        <v>3433</v>
      </c>
      <c r="G318" s="55" t="s">
        <v>3433</v>
      </c>
      <c r="H318" s="55" t="s">
        <v>115</v>
      </c>
      <c r="I318" s="55" t="s">
        <v>3434</v>
      </c>
      <c r="J318" s="55" t="s">
        <v>3434</v>
      </c>
    </row>
    <row r="319" spans="1:10" x14ac:dyDescent="0.2">
      <c r="A319" s="54" t="s">
        <v>3758</v>
      </c>
      <c r="B319" s="54">
        <v>120416</v>
      </c>
      <c r="C319" s="54" t="s">
        <v>936</v>
      </c>
      <c r="D319" s="54" t="s">
        <v>3431</v>
      </c>
      <c r="E319" s="54" t="s">
        <v>3432</v>
      </c>
      <c r="F319" s="54" t="s">
        <v>3433</v>
      </c>
      <c r="G319" s="54" t="s">
        <v>3433</v>
      </c>
      <c r="H319" s="54" t="s">
        <v>115</v>
      </c>
      <c r="I319" s="54" t="s">
        <v>3434</v>
      </c>
      <c r="J319" s="54" t="s">
        <v>3434</v>
      </c>
    </row>
    <row r="320" spans="1:10" x14ac:dyDescent="0.2">
      <c r="A320" s="55" t="s">
        <v>3759</v>
      </c>
      <c r="B320" s="55">
        <v>12041601</v>
      </c>
      <c r="C320" s="55" t="s">
        <v>936</v>
      </c>
      <c r="D320" s="55" t="s">
        <v>3439</v>
      </c>
      <c r="E320" s="55" t="s">
        <v>3432</v>
      </c>
      <c r="F320" s="55" t="s">
        <v>3433</v>
      </c>
      <c r="G320" s="55" t="s">
        <v>3433</v>
      </c>
      <c r="H320" s="55" t="s">
        <v>115</v>
      </c>
      <c r="I320" s="55" t="s">
        <v>3434</v>
      </c>
      <c r="J320" s="55" t="s">
        <v>3434</v>
      </c>
    </row>
    <row r="321" spans="1:10" x14ac:dyDescent="0.2">
      <c r="A321" s="54" t="s">
        <v>3760</v>
      </c>
      <c r="B321" s="54">
        <v>12041602</v>
      </c>
      <c r="C321" s="54" t="s">
        <v>941</v>
      </c>
      <c r="D321" s="54" t="s">
        <v>3439</v>
      </c>
      <c r="E321" s="54" t="s">
        <v>3499</v>
      </c>
      <c r="F321" s="54" t="s">
        <v>3433</v>
      </c>
      <c r="G321" s="54" t="s">
        <v>3433</v>
      </c>
      <c r="H321" s="54" t="s">
        <v>115</v>
      </c>
      <c r="I321" s="54" t="s">
        <v>3434</v>
      </c>
      <c r="J321" s="54" t="s">
        <v>3434</v>
      </c>
    </row>
    <row r="322" spans="1:10" x14ac:dyDescent="0.2">
      <c r="A322" s="55" t="s">
        <v>3761</v>
      </c>
      <c r="B322" s="55">
        <v>120417</v>
      </c>
      <c r="C322" s="55" t="s">
        <v>944</v>
      </c>
      <c r="D322" s="55" t="s">
        <v>3431</v>
      </c>
      <c r="E322" s="55" t="s">
        <v>3432</v>
      </c>
      <c r="F322" s="55" t="s">
        <v>3433</v>
      </c>
      <c r="G322" s="55" t="s">
        <v>3433</v>
      </c>
      <c r="H322" s="55" t="s">
        <v>115</v>
      </c>
      <c r="I322" s="55" t="s">
        <v>3434</v>
      </c>
      <c r="J322" s="55" t="s">
        <v>3434</v>
      </c>
    </row>
    <row r="323" spans="1:10" x14ac:dyDescent="0.2">
      <c r="A323" s="54" t="s">
        <v>3762</v>
      </c>
      <c r="B323" s="54">
        <v>12041701</v>
      </c>
      <c r="C323" s="54" t="s">
        <v>944</v>
      </c>
      <c r="D323" s="54" t="s">
        <v>3439</v>
      </c>
      <c r="E323" s="54" t="s">
        <v>3432</v>
      </c>
      <c r="F323" s="54" t="s">
        <v>3433</v>
      </c>
      <c r="G323" s="54" t="s">
        <v>3433</v>
      </c>
      <c r="H323" s="54" t="s">
        <v>115</v>
      </c>
      <c r="I323" s="54" t="s">
        <v>3434</v>
      </c>
      <c r="J323" s="54" t="s">
        <v>3434</v>
      </c>
    </row>
    <row r="324" spans="1:10" x14ac:dyDescent="0.2">
      <c r="A324" s="55" t="s">
        <v>3763</v>
      </c>
      <c r="B324" s="55">
        <v>12041702</v>
      </c>
      <c r="C324" s="55" t="s">
        <v>949</v>
      </c>
      <c r="D324" s="55" t="s">
        <v>3439</v>
      </c>
      <c r="E324" s="55" t="s">
        <v>3499</v>
      </c>
      <c r="F324" s="55" t="s">
        <v>3433</v>
      </c>
      <c r="G324" s="55" t="s">
        <v>3433</v>
      </c>
      <c r="H324" s="55" t="s">
        <v>115</v>
      </c>
      <c r="I324" s="55" t="s">
        <v>3434</v>
      </c>
      <c r="J324" s="55" t="s">
        <v>3434</v>
      </c>
    </row>
    <row r="325" spans="1:10" x14ac:dyDescent="0.2">
      <c r="A325" s="54" t="s">
        <v>3764</v>
      </c>
      <c r="B325" s="54">
        <v>120418</v>
      </c>
      <c r="C325" s="54" t="s">
        <v>952</v>
      </c>
      <c r="D325" s="54" t="s">
        <v>3431</v>
      </c>
      <c r="E325" s="54" t="s">
        <v>3432</v>
      </c>
      <c r="F325" s="54" t="s">
        <v>3433</v>
      </c>
      <c r="G325" s="54" t="s">
        <v>3433</v>
      </c>
      <c r="H325" s="54" t="s">
        <v>115</v>
      </c>
      <c r="I325" s="54" t="s">
        <v>3434</v>
      </c>
      <c r="J325" s="54" t="s">
        <v>3434</v>
      </c>
    </row>
    <row r="326" spans="1:10" x14ac:dyDescent="0.2">
      <c r="A326" s="55" t="s">
        <v>3765</v>
      </c>
      <c r="B326" s="55">
        <v>12041801</v>
      </c>
      <c r="C326" s="55" t="s">
        <v>952</v>
      </c>
      <c r="D326" s="55" t="s">
        <v>3439</v>
      </c>
      <c r="E326" s="55" t="s">
        <v>3432</v>
      </c>
      <c r="F326" s="55" t="s">
        <v>3433</v>
      </c>
      <c r="G326" s="55" t="s">
        <v>3433</v>
      </c>
      <c r="H326" s="55" t="s">
        <v>115</v>
      </c>
      <c r="I326" s="55" t="s">
        <v>3434</v>
      </c>
      <c r="J326" s="55" t="s">
        <v>3434</v>
      </c>
    </row>
    <row r="327" spans="1:10" x14ac:dyDescent="0.2">
      <c r="A327" s="54" t="s">
        <v>3766</v>
      </c>
      <c r="B327" s="54">
        <v>1205</v>
      </c>
      <c r="C327" s="54" t="s">
        <v>956</v>
      </c>
      <c r="D327" s="54" t="s">
        <v>3431</v>
      </c>
      <c r="E327" s="54" t="s">
        <v>3432</v>
      </c>
      <c r="F327" s="54" t="s">
        <v>3433</v>
      </c>
      <c r="G327" s="54" t="s">
        <v>3433</v>
      </c>
      <c r="H327" s="54" t="s">
        <v>115</v>
      </c>
      <c r="I327" s="54" t="s">
        <v>3434</v>
      </c>
      <c r="J327" s="54" t="s">
        <v>3434</v>
      </c>
    </row>
    <row r="328" spans="1:10" x14ac:dyDescent="0.2">
      <c r="A328" s="55" t="s">
        <v>3767</v>
      </c>
      <c r="B328" s="55">
        <v>120501</v>
      </c>
      <c r="C328" s="55" t="s">
        <v>959</v>
      </c>
      <c r="D328" s="55" t="s">
        <v>3431</v>
      </c>
      <c r="E328" s="55" t="s">
        <v>3432</v>
      </c>
      <c r="F328" s="55" t="s">
        <v>3433</v>
      </c>
      <c r="G328" s="55" t="s">
        <v>3433</v>
      </c>
      <c r="H328" s="55" t="s">
        <v>115</v>
      </c>
      <c r="I328" s="55" t="s">
        <v>3434</v>
      </c>
      <c r="J328" s="55" t="s">
        <v>3434</v>
      </c>
    </row>
    <row r="329" spans="1:10" x14ac:dyDescent="0.2">
      <c r="A329" s="54" t="s">
        <v>3768</v>
      </c>
      <c r="B329" s="54">
        <v>12050101</v>
      </c>
      <c r="C329" s="54" t="s">
        <v>961</v>
      </c>
      <c r="D329" s="54" t="s">
        <v>3431</v>
      </c>
      <c r="E329" s="54" t="s">
        <v>3432</v>
      </c>
      <c r="F329" s="54" t="s">
        <v>3433</v>
      </c>
      <c r="G329" s="54" t="s">
        <v>3433</v>
      </c>
      <c r="H329" s="54" t="s">
        <v>115</v>
      </c>
      <c r="I329" s="54" t="s">
        <v>3434</v>
      </c>
      <c r="J329" s="54" t="s">
        <v>3434</v>
      </c>
    </row>
    <row r="330" spans="1:10" x14ac:dyDescent="0.2">
      <c r="A330" s="55" t="s">
        <v>3769</v>
      </c>
      <c r="B330" s="55">
        <v>1205010101</v>
      </c>
      <c r="C330" s="55" t="s">
        <v>964</v>
      </c>
      <c r="D330" s="55" t="s">
        <v>3439</v>
      </c>
      <c r="E330" s="55" t="s">
        <v>3432</v>
      </c>
      <c r="F330" s="55" t="s">
        <v>3433</v>
      </c>
      <c r="G330" s="55" t="s">
        <v>3433</v>
      </c>
      <c r="H330" s="55" t="s">
        <v>115</v>
      </c>
      <c r="I330" s="55" t="s">
        <v>3434</v>
      </c>
      <c r="J330" s="55" t="s">
        <v>3434</v>
      </c>
    </row>
    <row r="331" spans="1:10" x14ac:dyDescent="0.2">
      <c r="A331" s="54" t="s">
        <v>3770</v>
      </c>
      <c r="B331" s="54">
        <v>1205010102</v>
      </c>
      <c r="C331" s="54" t="s">
        <v>967</v>
      </c>
      <c r="D331" s="54" t="s">
        <v>3439</v>
      </c>
      <c r="E331" s="54" t="s">
        <v>3499</v>
      </c>
      <c r="F331" s="54" t="s">
        <v>3433</v>
      </c>
      <c r="G331" s="54" t="s">
        <v>3433</v>
      </c>
      <c r="H331" s="54" t="s">
        <v>115</v>
      </c>
      <c r="I331" s="54" t="s">
        <v>3434</v>
      </c>
      <c r="J331" s="54" t="s">
        <v>3434</v>
      </c>
    </row>
    <row r="332" spans="1:10" x14ac:dyDescent="0.2">
      <c r="A332" s="55" t="s">
        <v>3771</v>
      </c>
      <c r="B332" s="55">
        <v>1205010103</v>
      </c>
      <c r="C332" s="55" t="s">
        <v>961</v>
      </c>
      <c r="D332" s="55" t="s">
        <v>3439</v>
      </c>
      <c r="E332" s="55" t="s">
        <v>3432</v>
      </c>
      <c r="F332" s="55" t="s">
        <v>3433</v>
      </c>
      <c r="G332" s="55" t="s">
        <v>3433</v>
      </c>
      <c r="H332" s="55" t="s">
        <v>115</v>
      </c>
      <c r="I332" s="55" t="s">
        <v>3434</v>
      </c>
      <c r="J332" s="55" t="s">
        <v>3434</v>
      </c>
    </row>
    <row r="333" spans="1:10" x14ac:dyDescent="0.2">
      <c r="A333" s="54" t="s">
        <v>3772</v>
      </c>
      <c r="B333" s="54">
        <v>1205010104</v>
      </c>
      <c r="C333" s="54" t="s">
        <v>972</v>
      </c>
      <c r="D333" s="54" t="s">
        <v>3439</v>
      </c>
      <c r="E333" s="54" t="s">
        <v>3499</v>
      </c>
      <c r="F333" s="54" t="s">
        <v>3433</v>
      </c>
      <c r="G333" s="54" t="s">
        <v>3433</v>
      </c>
      <c r="H333" s="54" t="s">
        <v>115</v>
      </c>
      <c r="I333" s="54" t="s">
        <v>3434</v>
      </c>
      <c r="J333" s="54" t="s">
        <v>3434</v>
      </c>
    </row>
    <row r="334" spans="1:10" x14ac:dyDescent="0.2">
      <c r="A334" s="55" t="s">
        <v>3773</v>
      </c>
      <c r="B334" s="55">
        <v>12050102</v>
      </c>
      <c r="C334" s="55" t="s">
        <v>975</v>
      </c>
      <c r="D334" s="55" t="s">
        <v>3431</v>
      </c>
      <c r="E334" s="55" t="s">
        <v>3432</v>
      </c>
      <c r="F334" s="55" t="s">
        <v>3433</v>
      </c>
      <c r="G334" s="55" t="s">
        <v>3433</v>
      </c>
      <c r="H334" s="55" t="s">
        <v>115</v>
      </c>
      <c r="I334" s="55" t="s">
        <v>3434</v>
      </c>
      <c r="J334" s="55" t="s">
        <v>3434</v>
      </c>
    </row>
    <row r="335" spans="1:10" x14ac:dyDescent="0.2">
      <c r="A335" s="54" t="s">
        <v>3774</v>
      </c>
      <c r="B335" s="54">
        <v>1205010201</v>
      </c>
      <c r="C335" s="54" t="s">
        <v>978</v>
      </c>
      <c r="D335" s="54" t="s">
        <v>3439</v>
      </c>
      <c r="E335" s="54" t="s">
        <v>3432</v>
      </c>
      <c r="F335" s="54" t="s">
        <v>3433</v>
      </c>
      <c r="G335" s="54" t="s">
        <v>3433</v>
      </c>
      <c r="H335" s="54" t="s">
        <v>115</v>
      </c>
      <c r="I335" s="54" t="s">
        <v>3434</v>
      </c>
      <c r="J335" s="54" t="s">
        <v>3434</v>
      </c>
    </row>
    <row r="336" spans="1:10" x14ac:dyDescent="0.2">
      <c r="A336" s="55" t="s">
        <v>3775</v>
      </c>
      <c r="B336" s="55">
        <v>1205010202</v>
      </c>
      <c r="C336" s="55" t="s">
        <v>980</v>
      </c>
      <c r="D336" s="55" t="s">
        <v>3439</v>
      </c>
      <c r="E336" s="55" t="s">
        <v>3432</v>
      </c>
      <c r="F336" s="55" t="s">
        <v>3433</v>
      </c>
      <c r="G336" s="55" t="s">
        <v>3433</v>
      </c>
      <c r="H336" s="55" t="s">
        <v>115</v>
      </c>
      <c r="I336" s="55" t="s">
        <v>3434</v>
      </c>
      <c r="J336" s="55" t="s">
        <v>3434</v>
      </c>
    </row>
    <row r="337" spans="1:10" x14ac:dyDescent="0.2">
      <c r="A337" s="54" t="s">
        <v>3776</v>
      </c>
      <c r="B337" s="54">
        <v>1205010203</v>
      </c>
      <c r="C337" s="54" t="s">
        <v>982</v>
      </c>
      <c r="D337" s="54" t="s">
        <v>3439</v>
      </c>
      <c r="E337" s="54" t="s">
        <v>3432</v>
      </c>
      <c r="F337" s="54" t="s">
        <v>3433</v>
      </c>
      <c r="G337" s="54" t="s">
        <v>3433</v>
      </c>
      <c r="H337" s="54" t="s">
        <v>115</v>
      </c>
      <c r="I337" s="54" t="s">
        <v>3434</v>
      </c>
      <c r="J337" s="54" t="s">
        <v>3434</v>
      </c>
    </row>
    <row r="338" spans="1:10" x14ac:dyDescent="0.2">
      <c r="A338" s="55" t="s">
        <v>3777</v>
      </c>
      <c r="B338" s="55">
        <v>1205010204</v>
      </c>
      <c r="C338" s="55" t="s">
        <v>984</v>
      </c>
      <c r="D338" s="55" t="s">
        <v>3439</v>
      </c>
      <c r="E338" s="55" t="s">
        <v>3432</v>
      </c>
      <c r="F338" s="55" t="s">
        <v>3433</v>
      </c>
      <c r="G338" s="55" t="s">
        <v>3433</v>
      </c>
      <c r="H338" s="55" t="s">
        <v>115</v>
      </c>
      <c r="I338" s="55" t="s">
        <v>3434</v>
      </c>
      <c r="J338" s="55" t="s">
        <v>3434</v>
      </c>
    </row>
    <row r="339" spans="1:10" x14ac:dyDescent="0.2">
      <c r="A339" s="54" t="s">
        <v>3778</v>
      </c>
      <c r="B339" s="54">
        <v>1206</v>
      </c>
      <c r="C339" s="54" t="s">
        <v>986</v>
      </c>
      <c r="D339" s="54" t="s">
        <v>3431</v>
      </c>
      <c r="E339" s="54" t="s">
        <v>3432</v>
      </c>
      <c r="F339" s="54" t="s">
        <v>3433</v>
      </c>
      <c r="G339" s="54" t="s">
        <v>3433</v>
      </c>
      <c r="H339" s="54" t="s">
        <v>115</v>
      </c>
      <c r="I339" s="54" t="s">
        <v>3434</v>
      </c>
      <c r="J339" s="54" t="s">
        <v>3434</v>
      </c>
    </row>
    <row r="340" spans="1:10" x14ac:dyDescent="0.2">
      <c r="A340" s="55" t="s">
        <v>3779</v>
      </c>
      <c r="B340" s="55">
        <v>120601</v>
      </c>
      <c r="C340" s="55" t="s">
        <v>989</v>
      </c>
      <c r="D340" s="55" t="s">
        <v>3431</v>
      </c>
      <c r="E340" s="55" t="s">
        <v>3432</v>
      </c>
      <c r="F340" s="55" t="s">
        <v>3433</v>
      </c>
      <c r="G340" s="55" t="s">
        <v>3433</v>
      </c>
      <c r="H340" s="55" t="s">
        <v>115</v>
      </c>
      <c r="I340" s="55" t="s">
        <v>3434</v>
      </c>
      <c r="J340" s="55" t="s">
        <v>3434</v>
      </c>
    </row>
    <row r="341" spans="1:10" x14ac:dyDescent="0.2">
      <c r="A341" s="54" t="s">
        <v>3780</v>
      </c>
      <c r="B341" s="54">
        <v>12060101</v>
      </c>
      <c r="C341" s="54" t="s">
        <v>992</v>
      </c>
      <c r="D341" s="54" t="s">
        <v>3439</v>
      </c>
      <c r="E341" s="54" t="s">
        <v>3432</v>
      </c>
      <c r="F341" s="54" t="s">
        <v>3433</v>
      </c>
      <c r="G341" s="54" t="s">
        <v>3433</v>
      </c>
      <c r="H341" s="54" t="s">
        <v>115</v>
      </c>
      <c r="I341" s="54" t="s">
        <v>3434</v>
      </c>
      <c r="J341" s="54" t="s">
        <v>3434</v>
      </c>
    </row>
    <row r="342" spans="1:10" x14ac:dyDescent="0.2">
      <c r="A342" s="55" t="s">
        <v>3781</v>
      </c>
      <c r="B342" s="55">
        <v>12060102</v>
      </c>
      <c r="C342" s="55" t="s">
        <v>995</v>
      </c>
      <c r="D342" s="55" t="s">
        <v>3439</v>
      </c>
      <c r="E342" s="55" t="s">
        <v>3432</v>
      </c>
      <c r="F342" s="55" t="s">
        <v>3433</v>
      </c>
      <c r="G342" s="55" t="s">
        <v>3433</v>
      </c>
      <c r="H342" s="55" t="s">
        <v>115</v>
      </c>
      <c r="I342" s="55" t="s">
        <v>3434</v>
      </c>
      <c r="J342" s="55" t="s">
        <v>3434</v>
      </c>
    </row>
    <row r="343" spans="1:10" x14ac:dyDescent="0.2">
      <c r="A343" s="54" t="s">
        <v>3782</v>
      </c>
      <c r="B343" s="54">
        <v>12060103</v>
      </c>
      <c r="C343" s="54" t="s">
        <v>998</v>
      </c>
      <c r="D343" s="54" t="s">
        <v>3439</v>
      </c>
      <c r="E343" s="54" t="s">
        <v>3432</v>
      </c>
      <c r="F343" s="54" t="s">
        <v>3433</v>
      </c>
      <c r="G343" s="54" t="s">
        <v>3433</v>
      </c>
      <c r="H343" s="54" t="s">
        <v>115</v>
      </c>
      <c r="I343" s="54" t="s">
        <v>3434</v>
      </c>
      <c r="J343" s="54" t="s">
        <v>3434</v>
      </c>
    </row>
    <row r="344" spans="1:10" x14ac:dyDescent="0.2">
      <c r="A344" s="55" t="s">
        <v>3783</v>
      </c>
      <c r="B344" s="55">
        <v>12060104</v>
      </c>
      <c r="C344" s="55" t="s">
        <v>1001</v>
      </c>
      <c r="D344" s="55" t="s">
        <v>3439</v>
      </c>
      <c r="E344" s="55" t="s">
        <v>3432</v>
      </c>
      <c r="F344" s="55" t="s">
        <v>3433</v>
      </c>
      <c r="G344" s="55" t="s">
        <v>3433</v>
      </c>
      <c r="H344" s="55" t="s">
        <v>115</v>
      </c>
      <c r="I344" s="55" t="s">
        <v>3434</v>
      </c>
      <c r="J344" s="55" t="s">
        <v>3434</v>
      </c>
    </row>
    <row r="345" spans="1:10" x14ac:dyDescent="0.2">
      <c r="A345" s="54" t="s">
        <v>3784</v>
      </c>
      <c r="B345" s="54">
        <v>12060105</v>
      </c>
      <c r="C345" s="54" t="s">
        <v>1004</v>
      </c>
      <c r="D345" s="54" t="s">
        <v>3439</v>
      </c>
      <c r="E345" s="54" t="s">
        <v>3432</v>
      </c>
      <c r="F345" s="54" t="s">
        <v>3433</v>
      </c>
      <c r="G345" s="54" t="s">
        <v>3433</v>
      </c>
      <c r="H345" s="54" t="s">
        <v>115</v>
      </c>
      <c r="I345" s="54" t="s">
        <v>3434</v>
      </c>
      <c r="J345" s="54" t="s">
        <v>3434</v>
      </c>
    </row>
    <row r="346" spans="1:10" x14ac:dyDescent="0.2">
      <c r="A346" s="55" t="s">
        <v>3785</v>
      </c>
      <c r="B346" s="55">
        <v>120602</v>
      </c>
      <c r="C346" s="55" t="s">
        <v>1007</v>
      </c>
      <c r="D346" s="55" t="s">
        <v>3431</v>
      </c>
      <c r="E346" s="55" t="s">
        <v>3432</v>
      </c>
      <c r="F346" s="55" t="s">
        <v>3433</v>
      </c>
      <c r="G346" s="55" t="s">
        <v>3433</v>
      </c>
      <c r="H346" s="55" t="s">
        <v>115</v>
      </c>
      <c r="I346" s="55" t="s">
        <v>3434</v>
      </c>
      <c r="J346" s="55" t="s">
        <v>3434</v>
      </c>
    </row>
    <row r="347" spans="1:10" x14ac:dyDescent="0.2">
      <c r="A347" s="54" t="s">
        <v>3786</v>
      </c>
      <c r="B347" s="54">
        <v>12060201</v>
      </c>
      <c r="C347" s="54" t="s">
        <v>1010</v>
      </c>
      <c r="D347" s="54" t="s">
        <v>3439</v>
      </c>
      <c r="E347" s="54" t="s">
        <v>3432</v>
      </c>
      <c r="F347" s="54" t="s">
        <v>3433</v>
      </c>
      <c r="G347" s="54" t="s">
        <v>3433</v>
      </c>
      <c r="H347" s="54" t="s">
        <v>115</v>
      </c>
      <c r="I347" s="54" t="s">
        <v>3434</v>
      </c>
      <c r="J347" s="54" t="s">
        <v>3434</v>
      </c>
    </row>
    <row r="348" spans="1:10" x14ac:dyDescent="0.2">
      <c r="A348" s="55" t="s">
        <v>3787</v>
      </c>
      <c r="B348" s="55">
        <v>12060202</v>
      </c>
      <c r="C348" s="55" t="s">
        <v>689</v>
      </c>
      <c r="D348" s="55" t="s">
        <v>3439</v>
      </c>
      <c r="E348" s="55" t="s">
        <v>3432</v>
      </c>
      <c r="F348" s="55" t="s">
        <v>3433</v>
      </c>
      <c r="G348" s="55" t="s">
        <v>3433</v>
      </c>
      <c r="H348" s="55" t="s">
        <v>115</v>
      </c>
      <c r="I348" s="55" t="s">
        <v>3434</v>
      </c>
      <c r="J348" s="55" t="s">
        <v>3434</v>
      </c>
    </row>
    <row r="349" spans="1:10" x14ac:dyDescent="0.2">
      <c r="A349" s="54" t="s">
        <v>3788</v>
      </c>
      <c r="B349" s="54">
        <v>12060203</v>
      </c>
      <c r="C349" s="54" t="s">
        <v>1013</v>
      </c>
      <c r="D349" s="54" t="s">
        <v>3439</v>
      </c>
      <c r="E349" s="54" t="s">
        <v>3432</v>
      </c>
      <c r="F349" s="54" t="s">
        <v>3433</v>
      </c>
      <c r="G349" s="54" t="s">
        <v>3433</v>
      </c>
      <c r="H349" s="54" t="s">
        <v>115</v>
      </c>
      <c r="I349" s="54" t="s">
        <v>3434</v>
      </c>
      <c r="J349" s="54" t="s">
        <v>3434</v>
      </c>
    </row>
    <row r="350" spans="1:10" x14ac:dyDescent="0.2">
      <c r="A350" s="55" t="s">
        <v>3789</v>
      </c>
      <c r="B350" s="55">
        <v>1207</v>
      </c>
      <c r="C350" s="55" t="s">
        <v>1015</v>
      </c>
      <c r="D350" s="55" t="s">
        <v>3431</v>
      </c>
      <c r="E350" s="55" t="s">
        <v>3432</v>
      </c>
      <c r="F350" s="55" t="s">
        <v>3433</v>
      </c>
      <c r="G350" s="55" t="s">
        <v>3433</v>
      </c>
      <c r="H350" s="55" t="s">
        <v>115</v>
      </c>
      <c r="I350" s="55" t="s">
        <v>3434</v>
      </c>
      <c r="J350" s="55" t="s">
        <v>3434</v>
      </c>
    </row>
    <row r="351" spans="1:10" x14ac:dyDescent="0.2">
      <c r="A351" s="54" t="s">
        <v>3790</v>
      </c>
      <c r="B351" s="54">
        <v>120701</v>
      </c>
      <c r="C351" s="54" t="s">
        <v>1018</v>
      </c>
      <c r="D351" s="54" t="s">
        <v>3431</v>
      </c>
      <c r="E351" s="54" t="s">
        <v>3432</v>
      </c>
      <c r="F351" s="54" t="s">
        <v>3433</v>
      </c>
      <c r="G351" s="54" t="s">
        <v>3433</v>
      </c>
      <c r="H351" s="54" t="s">
        <v>115</v>
      </c>
      <c r="I351" s="54" t="s">
        <v>3434</v>
      </c>
      <c r="J351" s="54" t="s">
        <v>3434</v>
      </c>
    </row>
    <row r="352" spans="1:10" x14ac:dyDescent="0.2">
      <c r="A352" s="55" t="s">
        <v>3791</v>
      </c>
      <c r="B352" s="55">
        <v>12070101</v>
      </c>
      <c r="C352" s="55" t="s">
        <v>1020</v>
      </c>
      <c r="D352" s="55" t="s">
        <v>3439</v>
      </c>
      <c r="E352" s="55" t="s">
        <v>3432</v>
      </c>
      <c r="F352" s="55" t="s">
        <v>3433</v>
      </c>
      <c r="G352" s="55" t="s">
        <v>3433</v>
      </c>
      <c r="H352" s="55" t="s">
        <v>115</v>
      </c>
      <c r="I352" s="55" t="s">
        <v>3434</v>
      </c>
      <c r="J352" s="55" t="s">
        <v>3434</v>
      </c>
    </row>
    <row r="353" spans="1:10" x14ac:dyDescent="0.2">
      <c r="A353" s="54" t="s">
        <v>3792</v>
      </c>
      <c r="B353" s="54">
        <v>12070102</v>
      </c>
      <c r="C353" s="54" t="s">
        <v>1023</v>
      </c>
      <c r="D353" s="54" t="s">
        <v>3439</v>
      </c>
      <c r="E353" s="54" t="s">
        <v>3499</v>
      </c>
      <c r="F353" s="54" t="s">
        <v>3433</v>
      </c>
      <c r="G353" s="54" t="s">
        <v>3433</v>
      </c>
      <c r="H353" s="54" t="s">
        <v>115</v>
      </c>
      <c r="I353" s="54" t="s">
        <v>3434</v>
      </c>
      <c r="J353" s="54" t="s">
        <v>3434</v>
      </c>
    </row>
    <row r="354" spans="1:10" x14ac:dyDescent="0.2">
      <c r="A354" s="55" t="s">
        <v>1025</v>
      </c>
      <c r="B354" s="55">
        <v>2</v>
      </c>
      <c r="C354" s="55" t="s">
        <v>1026</v>
      </c>
      <c r="D354" s="55" t="s">
        <v>3431</v>
      </c>
      <c r="E354" s="55" t="s">
        <v>3499</v>
      </c>
      <c r="F354" s="55" t="s">
        <v>3433</v>
      </c>
      <c r="G354" s="55" t="s">
        <v>3433</v>
      </c>
      <c r="H354" s="55" t="s">
        <v>115</v>
      </c>
      <c r="I354" s="55" t="s">
        <v>3434</v>
      </c>
      <c r="J354" s="55" t="s">
        <v>3434</v>
      </c>
    </row>
    <row r="355" spans="1:10" x14ac:dyDescent="0.2">
      <c r="A355" s="54" t="s">
        <v>3793</v>
      </c>
      <c r="B355" s="54">
        <v>21</v>
      </c>
      <c r="C355" s="54" t="s">
        <v>1029</v>
      </c>
      <c r="D355" s="54" t="s">
        <v>3431</v>
      </c>
      <c r="E355" s="54" t="s">
        <v>3499</v>
      </c>
      <c r="F355" s="54" t="s">
        <v>3433</v>
      </c>
      <c r="G355" s="54" t="s">
        <v>3433</v>
      </c>
      <c r="H355" s="54" t="s">
        <v>115</v>
      </c>
      <c r="I355" s="54" t="s">
        <v>3434</v>
      </c>
      <c r="J355" s="54" t="s">
        <v>3434</v>
      </c>
    </row>
    <row r="356" spans="1:10" x14ac:dyDescent="0.2">
      <c r="A356" s="55" t="s">
        <v>3794</v>
      </c>
      <c r="B356" s="55">
        <v>2101</v>
      </c>
      <c r="C356" s="55" t="s">
        <v>1032</v>
      </c>
      <c r="D356" s="55" t="s">
        <v>3431</v>
      </c>
      <c r="E356" s="55" t="s">
        <v>3499</v>
      </c>
      <c r="F356" s="55" t="s">
        <v>3433</v>
      </c>
      <c r="G356" s="55" t="s">
        <v>3433</v>
      </c>
      <c r="H356" s="55" t="s">
        <v>115</v>
      </c>
      <c r="I356" s="55" t="s">
        <v>3434</v>
      </c>
      <c r="J356" s="55" t="s">
        <v>3434</v>
      </c>
    </row>
    <row r="357" spans="1:10" x14ac:dyDescent="0.2">
      <c r="A357" s="54" t="s">
        <v>3795</v>
      </c>
      <c r="B357" s="54">
        <v>210101</v>
      </c>
      <c r="C357" s="54" t="s">
        <v>13</v>
      </c>
      <c r="D357" s="54" t="s">
        <v>3431</v>
      </c>
      <c r="E357" s="54" t="s">
        <v>3499</v>
      </c>
      <c r="F357" s="54" t="s">
        <v>3433</v>
      </c>
      <c r="G357" s="54" t="s">
        <v>3433</v>
      </c>
      <c r="H357" s="54" t="s">
        <v>115</v>
      </c>
      <c r="I357" s="54" t="s">
        <v>3434</v>
      </c>
      <c r="J357" s="54" t="s">
        <v>3434</v>
      </c>
    </row>
    <row r="358" spans="1:10" x14ac:dyDescent="0.2">
      <c r="A358" s="55" t="s">
        <v>3796</v>
      </c>
      <c r="B358" s="55">
        <v>21010101</v>
      </c>
      <c r="C358" s="55" t="s">
        <v>1037</v>
      </c>
      <c r="D358" s="55" t="s">
        <v>3439</v>
      </c>
      <c r="E358" s="55" t="s">
        <v>3499</v>
      </c>
      <c r="F358" s="55" t="s">
        <v>3433</v>
      </c>
      <c r="G358" s="55" t="s">
        <v>3433</v>
      </c>
      <c r="H358" s="55" t="s">
        <v>115</v>
      </c>
      <c r="I358" s="55" t="s">
        <v>3434</v>
      </c>
      <c r="J358" s="55" t="s">
        <v>3434</v>
      </c>
    </row>
    <row r="359" spans="1:10" x14ac:dyDescent="0.2">
      <c r="A359" s="54" t="s">
        <v>3797</v>
      </c>
      <c r="B359" s="54">
        <v>21010102</v>
      </c>
      <c r="C359" s="54" t="s">
        <v>1040</v>
      </c>
      <c r="D359" s="54" t="s">
        <v>3439</v>
      </c>
      <c r="E359" s="54" t="s">
        <v>3499</v>
      </c>
      <c r="F359" s="54" t="s">
        <v>3433</v>
      </c>
      <c r="G359" s="54" t="s">
        <v>3433</v>
      </c>
      <c r="H359" s="54" t="s">
        <v>115</v>
      </c>
      <c r="I359" s="54" t="s">
        <v>3434</v>
      </c>
      <c r="J359" s="54" t="s">
        <v>3434</v>
      </c>
    </row>
    <row r="360" spans="1:10" x14ac:dyDescent="0.2">
      <c r="A360" s="55" t="s">
        <v>3798</v>
      </c>
      <c r="B360" s="55">
        <v>21010103</v>
      </c>
      <c r="C360" s="55" t="s">
        <v>1043</v>
      </c>
      <c r="D360" s="55" t="s">
        <v>3439</v>
      </c>
      <c r="E360" s="55" t="s">
        <v>3499</v>
      </c>
      <c r="F360" s="55" t="s">
        <v>3433</v>
      </c>
      <c r="G360" s="55" t="s">
        <v>3433</v>
      </c>
      <c r="H360" s="55" t="s">
        <v>115</v>
      </c>
      <c r="I360" s="55" t="s">
        <v>3434</v>
      </c>
      <c r="J360" s="55" t="s">
        <v>3434</v>
      </c>
    </row>
    <row r="361" spans="1:10" x14ac:dyDescent="0.2">
      <c r="A361" s="54" t="s">
        <v>3799</v>
      </c>
      <c r="B361" s="54">
        <v>21010104</v>
      </c>
      <c r="C361" s="54" t="s">
        <v>1046</v>
      </c>
      <c r="D361" s="54" t="s">
        <v>3439</v>
      </c>
      <c r="E361" s="54" t="s">
        <v>3499</v>
      </c>
      <c r="F361" s="54" t="s">
        <v>3433</v>
      </c>
      <c r="G361" s="54" t="s">
        <v>3433</v>
      </c>
      <c r="H361" s="54" t="s">
        <v>115</v>
      </c>
      <c r="I361" s="54" t="s">
        <v>3434</v>
      </c>
      <c r="J361" s="54" t="s">
        <v>3434</v>
      </c>
    </row>
    <row r="362" spans="1:10" x14ac:dyDescent="0.2">
      <c r="A362" s="55" t="s">
        <v>3800</v>
      </c>
      <c r="B362" s="55">
        <v>21010105</v>
      </c>
      <c r="C362" s="55" t="s">
        <v>1048</v>
      </c>
      <c r="D362" s="55" t="s">
        <v>3439</v>
      </c>
      <c r="E362" s="55" t="s">
        <v>3499</v>
      </c>
      <c r="F362" s="55" t="s">
        <v>3433</v>
      </c>
      <c r="G362" s="55" t="s">
        <v>3433</v>
      </c>
      <c r="H362" s="55" t="s">
        <v>115</v>
      </c>
      <c r="I362" s="55" t="s">
        <v>3434</v>
      </c>
      <c r="J362" s="55" t="s">
        <v>3434</v>
      </c>
    </row>
    <row r="363" spans="1:10" x14ac:dyDescent="0.2">
      <c r="A363" s="54" t="s">
        <v>3801</v>
      </c>
      <c r="B363" s="54">
        <v>21010106</v>
      </c>
      <c r="C363" s="54" t="s">
        <v>1051</v>
      </c>
      <c r="D363" s="54" t="s">
        <v>3439</v>
      </c>
      <c r="E363" s="54" t="s">
        <v>3432</v>
      </c>
      <c r="F363" s="54" t="s">
        <v>3433</v>
      </c>
      <c r="G363" s="54" t="s">
        <v>3433</v>
      </c>
      <c r="H363" s="54" t="s">
        <v>115</v>
      </c>
      <c r="I363" s="54" t="s">
        <v>3434</v>
      </c>
      <c r="J363" s="54" t="s">
        <v>3434</v>
      </c>
    </row>
    <row r="364" spans="1:10" x14ac:dyDescent="0.2">
      <c r="A364" s="55" t="s">
        <v>3802</v>
      </c>
      <c r="B364" s="55">
        <v>21010107</v>
      </c>
      <c r="C364" s="55" t="s">
        <v>1054</v>
      </c>
      <c r="D364" s="55" t="s">
        <v>3439</v>
      </c>
      <c r="E364" s="55" t="s">
        <v>3499</v>
      </c>
      <c r="F364" s="55" t="s">
        <v>3433</v>
      </c>
      <c r="G364" s="55" t="s">
        <v>3433</v>
      </c>
      <c r="H364" s="55" t="s">
        <v>115</v>
      </c>
      <c r="I364" s="55" t="s">
        <v>3434</v>
      </c>
      <c r="J364" s="55" t="s">
        <v>3434</v>
      </c>
    </row>
    <row r="365" spans="1:10" x14ac:dyDescent="0.2">
      <c r="A365" s="54" t="s">
        <v>3803</v>
      </c>
      <c r="B365" s="54">
        <v>21010108</v>
      </c>
      <c r="C365" s="54" t="s">
        <v>1057</v>
      </c>
      <c r="D365" s="54" t="s">
        <v>3439</v>
      </c>
      <c r="E365" s="54" t="s">
        <v>3499</v>
      </c>
      <c r="F365" s="54" t="s">
        <v>3433</v>
      </c>
      <c r="G365" s="54" t="s">
        <v>3433</v>
      </c>
      <c r="H365" s="54" t="s">
        <v>115</v>
      </c>
      <c r="I365" s="54" t="s">
        <v>3434</v>
      </c>
      <c r="J365" s="54" t="s">
        <v>3434</v>
      </c>
    </row>
    <row r="366" spans="1:10" x14ac:dyDescent="0.2">
      <c r="A366" s="55" t="s">
        <v>3804</v>
      </c>
      <c r="B366" s="55">
        <v>21010109</v>
      </c>
      <c r="C366" s="55" t="s">
        <v>1059</v>
      </c>
      <c r="D366" s="55" t="s">
        <v>3439</v>
      </c>
      <c r="E366" s="55" t="s">
        <v>3499</v>
      </c>
      <c r="F366" s="55" t="s">
        <v>3433</v>
      </c>
      <c r="G366" s="55" t="s">
        <v>3433</v>
      </c>
      <c r="H366" s="55" t="s">
        <v>115</v>
      </c>
      <c r="I366" s="55" t="s">
        <v>3434</v>
      </c>
      <c r="J366" s="55" t="s">
        <v>3434</v>
      </c>
    </row>
    <row r="367" spans="1:10" x14ac:dyDescent="0.2">
      <c r="A367" s="54" t="s">
        <v>3805</v>
      </c>
      <c r="B367" s="54">
        <v>21010110</v>
      </c>
      <c r="C367" s="54" t="s">
        <v>1061</v>
      </c>
      <c r="D367" s="54" t="s">
        <v>3439</v>
      </c>
      <c r="E367" s="54" t="s">
        <v>3499</v>
      </c>
      <c r="F367" s="54" t="s">
        <v>3433</v>
      </c>
      <c r="G367" s="54" t="s">
        <v>3433</v>
      </c>
      <c r="H367" s="54" t="s">
        <v>115</v>
      </c>
      <c r="I367" s="54" t="s">
        <v>3434</v>
      </c>
      <c r="J367" s="54" t="s">
        <v>3434</v>
      </c>
    </row>
    <row r="368" spans="1:10" x14ac:dyDescent="0.2">
      <c r="A368" s="55" t="s">
        <v>3806</v>
      </c>
      <c r="B368" s="55">
        <v>21010111</v>
      </c>
      <c r="C368" s="55" t="s">
        <v>1063</v>
      </c>
      <c r="D368" s="55" t="s">
        <v>3439</v>
      </c>
      <c r="E368" s="55" t="s">
        <v>3499</v>
      </c>
      <c r="F368" s="55" t="s">
        <v>3433</v>
      </c>
      <c r="G368" s="55" t="s">
        <v>3433</v>
      </c>
      <c r="H368" s="55" t="s">
        <v>115</v>
      </c>
      <c r="I368" s="55" t="s">
        <v>3434</v>
      </c>
      <c r="J368" s="55" t="s">
        <v>3434</v>
      </c>
    </row>
    <row r="369" spans="1:10" x14ac:dyDescent="0.2">
      <c r="A369" s="54" t="s">
        <v>3807</v>
      </c>
      <c r="B369" s="54">
        <v>21010112</v>
      </c>
      <c r="C369" s="54" t="s">
        <v>1065</v>
      </c>
      <c r="D369" s="54" t="s">
        <v>3439</v>
      </c>
      <c r="E369" s="54" t="s">
        <v>3499</v>
      </c>
      <c r="F369" s="54" t="s">
        <v>3433</v>
      </c>
      <c r="G369" s="54" t="s">
        <v>3433</v>
      </c>
      <c r="H369" s="54" t="s">
        <v>115</v>
      </c>
      <c r="I369" s="54" t="s">
        <v>3434</v>
      </c>
      <c r="J369" s="54" t="s">
        <v>3434</v>
      </c>
    </row>
    <row r="370" spans="1:10" x14ac:dyDescent="0.2">
      <c r="A370" s="55" t="s">
        <v>3808</v>
      </c>
      <c r="B370" s="55">
        <v>21010113</v>
      </c>
      <c r="C370" s="55" t="s">
        <v>1067</v>
      </c>
      <c r="D370" s="55" t="s">
        <v>3439</v>
      </c>
      <c r="E370" s="55" t="s">
        <v>3499</v>
      </c>
      <c r="F370" s="55" t="s">
        <v>3433</v>
      </c>
      <c r="G370" s="55" t="s">
        <v>3433</v>
      </c>
      <c r="H370" s="55" t="s">
        <v>115</v>
      </c>
      <c r="I370" s="55" t="s">
        <v>3434</v>
      </c>
      <c r="J370" s="55" t="s">
        <v>3434</v>
      </c>
    </row>
    <row r="371" spans="1:10" x14ac:dyDescent="0.2">
      <c r="A371" s="54" t="s">
        <v>3809</v>
      </c>
      <c r="B371" s="54">
        <v>210102</v>
      </c>
      <c r="C371" s="54" t="s">
        <v>1069</v>
      </c>
      <c r="D371" s="54" t="s">
        <v>3431</v>
      </c>
      <c r="E371" s="54" t="s">
        <v>3499</v>
      </c>
      <c r="F371" s="54" t="s">
        <v>3433</v>
      </c>
      <c r="G371" s="54" t="s">
        <v>3433</v>
      </c>
      <c r="H371" s="54" t="s">
        <v>115</v>
      </c>
      <c r="I371" s="54" t="s">
        <v>3434</v>
      </c>
      <c r="J371" s="54" t="s">
        <v>3434</v>
      </c>
    </row>
    <row r="372" spans="1:10" x14ac:dyDescent="0.2">
      <c r="A372" s="55" t="s">
        <v>3810</v>
      </c>
      <c r="B372" s="55">
        <v>21010201</v>
      </c>
      <c r="C372" s="55" t="s">
        <v>1072</v>
      </c>
      <c r="D372" s="55" t="s">
        <v>3439</v>
      </c>
      <c r="E372" s="55" t="s">
        <v>3499</v>
      </c>
      <c r="F372" s="55" t="s">
        <v>3433</v>
      </c>
      <c r="G372" s="55" t="s">
        <v>3433</v>
      </c>
      <c r="H372" s="55" t="s">
        <v>115</v>
      </c>
      <c r="I372" s="55" t="s">
        <v>3434</v>
      </c>
      <c r="J372" s="55" t="s">
        <v>3434</v>
      </c>
    </row>
    <row r="373" spans="1:10" x14ac:dyDescent="0.2">
      <c r="A373" s="54" t="s">
        <v>3811</v>
      </c>
      <c r="B373" s="54">
        <v>210103</v>
      </c>
      <c r="C373" s="54" t="s">
        <v>1074</v>
      </c>
      <c r="D373" s="54" t="s">
        <v>3431</v>
      </c>
      <c r="E373" s="54" t="s">
        <v>3499</v>
      </c>
      <c r="F373" s="54" t="s">
        <v>3433</v>
      </c>
      <c r="G373" s="54" t="s">
        <v>3433</v>
      </c>
      <c r="H373" s="54" t="s">
        <v>115</v>
      </c>
      <c r="I373" s="54" t="s">
        <v>3434</v>
      </c>
      <c r="J373" s="54" t="s">
        <v>3434</v>
      </c>
    </row>
    <row r="374" spans="1:10" x14ac:dyDescent="0.2">
      <c r="A374" s="55" t="s">
        <v>3812</v>
      </c>
      <c r="B374" s="55">
        <v>21010301</v>
      </c>
      <c r="C374" s="55" t="s">
        <v>1077</v>
      </c>
      <c r="D374" s="55" t="s">
        <v>3439</v>
      </c>
      <c r="E374" s="55" t="s">
        <v>3499</v>
      </c>
      <c r="F374" s="55" t="s">
        <v>3433</v>
      </c>
      <c r="G374" s="55" t="s">
        <v>3433</v>
      </c>
      <c r="H374" s="55" t="s">
        <v>115</v>
      </c>
      <c r="I374" s="55" t="s">
        <v>3434</v>
      </c>
      <c r="J374" s="55" t="s">
        <v>3434</v>
      </c>
    </row>
    <row r="375" spans="1:10" x14ac:dyDescent="0.2">
      <c r="A375" s="54" t="s">
        <v>3813</v>
      </c>
      <c r="B375" s="54">
        <v>21010302</v>
      </c>
      <c r="C375" s="54" t="s">
        <v>1080</v>
      </c>
      <c r="D375" s="54" t="s">
        <v>3439</v>
      </c>
      <c r="E375" s="54" t="s">
        <v>3432</v>
      </c>
      <c r="F375" s="54" t="s">
        <v>3433</v>
      </c>
      <c r="G375" s="54" t="s">
        <v>3433</v>
      </c>
      <c r="H375" s="54" t="s">
        <v>115</v>
      </c>
      <c r="I375" s="54" t="s">
        <v>3434</v>
      </c>
      <c r="J375" s="54" t="s">
        <v>3434</v>
      </c>
    </row>
    <row r="376" spans="1:10" x14ac:dyDescent="0.2">
      <c r="A376" s="55" t="s">
        <v>3814</v>
      </c>
      <c r="B376" s="55">
        <v>21010303</v>
      </c>
      <c r="C376" s="55" t="s">
        <v>1083</v>
      </c>
      <c r="D376" s="55" t="s">
        <v>3439</v>
      </c>
      <c r="E376" s="55" t="s">
        <v>3499</v>
      </c>
      <c r="F376" s="55" t="s">
        <v>3433</v>
      </c>
      <c r="G376" s="55" t="s">
        <v>3433</v>
      </c>
      <c r="H376" s="55" t="s">
        <v>115</v>
      </c>
      <c r="I376" s="55" t="s">
        <v>3434</v>
      </c>
      <c r="J376" s="55" t="s">
        <v>3434</v>
      </c>
    </row>
    <row r="377" spans="1:10" x14ac:dyDescent="0.2">
      <c r="A377" s="54" t="s">
        <v>3815</v>
      </c>
      <c r="B377" s="54">
        <v>210104</v>
      </c>
      <c r="C377" s="54" t="s">
        <v>1085</v>
      </c>
      <c r="D377" s="54" t="s">
        <v>3431</v>
      </c>
      <c r="E377" s="54" t="s">
        <v>3499</v>
      </c>
      <c r="F377" s="54" t="s">
        <v>3433</v>
      </c>
      <c r="G377" s="54" t="s">
        <v>3433</v>
      </c>
      <c r="H377" s="54" t="s">
        <v>115</v>
      </c>
      <c r="I377" s="54" t="s">
        <v>3434</v>
      </c>
      <c r="J377" s="54" t="s">
        <v>3434</v>
      </c>
    </row>
    <row r="378" spans="1:10" x14ac:dyDescent="0.2">
      <c r="A378" s="55" t="s">
        <v>3816</v>
      </c>
      <c r="B378" s="55">
        <v>21010401</v>
      </c>
      <c r="C378" s="55" t="s">
        <v>1088</v>
      </c>
      <c r="D378" s="55" t="s">
        <v>3439</v>
      </c>
      <c r="E378" s="55" t="s">
        <v>3499</v>
      </c>
      <c r="F378" s="55" t="s">
        <v>3433</v>
      </c>
      <c r="G378" s="55" t="s">
        <v>3433</v>
      </c>
      <c r="H378" s="55" t="s">
        <v>115</v>
      </c>
      <c r="I378" s="55" t="s">
        <v>3434</v>
      </c>
      <c r="J378" s="55" t="s">
        <v>3434</v>
      </c>
    </row>
    <row r="379" spans="1:10" x14ac:dyDescent="0.2">
      <c r="A379" s="54" t="s">
        <v>3817</v>
      </c>
      <c r="B379" s="54">
        <v>21010402</v>
      </c>
      <c r="C379" s="54" t="s">
        <v>26</v>
      </c>
      <c r="D379" s="54" t="s">
        <v>3439</v>
      </c>
      <c r="E379" s="54" t="s">
        <v>3499</v>
      </c>
      <c r="F379" s="54" t="s">
        <v>3433</v>
      </c>
      <c r="G379" s="54" t="s">
        <v>3433</v>
      </c>
      <c r="H379" s="54" t="s">
        <v>115</v>
      </c>
      <c r="I379" s="54" t="s">
        <v>3434</v>
      </c>
      <c r="J379" s="54" t="s">
        <v>3434</v>
      </c>
    </row>
    <row r="380" spans="1:10" x14ac:dyDescent="0.2">
      <c r="A380" s="55" t="s">
        <v>3818</v>
      </c>
      <c r="B380" s="55">
        <v>21010403</v>
      </c>
      <c r="C380" s="55" t="s">
        <v>1092</v>
      </c>
      <c r="D380" s="55" t="s">
        <v>3439</v>
      </c>
      <c r="E380" s="55" t="s">
        <v>3499</v>
      </c>
      <c r="F380" s="55" t="s">
        <v>3433</v>
      </c>
      <c r="G380" s="55" t="s">
        <v>3433</v>
      </c>
      <c r="H380" s="55" t="s">
        <v>115</v>
      </c>
      <c r="I380" s="55" t="s">
        <v>3434</v>
      </c>
      <c r="J380" s="55" t="s">
        <v>3434</v>
      </c>
    </row>
    <row r="381" spans="1:10" x14ac:dyDescent="0.2">
      <c r="A381" s="54" t="s">
        <v>3819</v>
      </c>
      <c r="B381" s="54">
        <v>21010404</v>
      </c>
      <c r="C381" s="54" t="s">
        <v>1095</v>
      </c>
      <c r="D381" s="54" t="s">
        <v>3439</v>
      </c>
      <c r="E381" s="54" t="s">
        <v>3499</v>
      </c>
      <c r="F381" s="54" t="s">
        <v>3433</v>
      </c>
      <c r="G381" s="54" t="s">
        <v>3433</v>
      </c>
      <c r="H381" s="54" t="s">
        <v>115</v>
      </c>
      <c r="I381" s="54" t="s">
        <v>3434</v>
      </c>
      <c r="J381" s="54" t="s">
        <v>3434</v>
      </c>
    </row>
    <row r="382" spans="1:10" x14ac:dyDescent="0.2">
      <c r="A382" s="55" t="s">
        <v>3820</v>
      </c>
      <c r="B382" s="55">
        <v>21010405</v>
      </c>
      <c r="C382" s="55" t="s">
        <v>1097</v>
      </c>
      <c r="D382" s="55" t="s">
        <v>3439</v>
      </c>
      <c r="E382" s="55" t="s">
        <v>3499</v>
      </c>
      <c r="F382" s="55" t="s">
        <v>3433</v>
      </c>
      <c r="G382" s="55" t="s">
        <v>3433</v>
      </c>
      <c r="H382" s="55" t="s">
        <v>115</v>
      </c>
      <c r="I382" s="55" t="s">
        <v>3434</v>
      </c>
      <c r="J382" s="55" t="s">
        <v>3434</v>
      </c>
    </row>
    <row r="383" spans="1:10" x14ac:dyDescent="0.2">
      <c r="A383" s="54" t="s">
        <v>3821</v>
      </c>
      <c r="B383" s="54">
        <v>21010406</v>
      </c>
      <c r="C383" s="54" t="s">
        <v>1100</v>
      </c>
      <c r="D383" s="54" t="s">
        <v>3439</v>
      </c>
      <c r="E383" s="54" t="s">
        <v>3499</v>
      </c>
      <c r="F383" s="54" t="s">
        <v>3433</v>
      </c>
      <c r="G383" s="54" t="s">
        <v>3433</v>
      </c>
      <c r="H383" s="54" t="s">
        <v>115</v>
      </c>
      <c r="I383" s="54" t="s">
        <v>3434</v>
      </c>
      <c r="J383" s="54" t="s">
        <v>3434</v>
      </c>
    </row>
    <row r="384" spans="1:10" x14ac:dyDescent="0.2">
      <c r="A384" s="55" t="s">
        <v>3822</v>
      </c>
      <c r="B384" s="55">
        <v>21010407</v>
      </c>
      <c r="C384" s="55" t="s">
        <v>28</v>
      </c>
      <c r="D384" s="55" t="s">
        <v>3439</v>
      </c>
      <c r="E384" s="55" t="s">
        <v>3499</v>
      </c>
      <c r="F384" s="55" t="s">
        <v>3433</v>
      </c>
      <c r="G384" s="55" t="s">
        <v>3433</v>
      </c>
      <c r="H384" s="55" t="s">
        <v>115</v>
      </c>
      <c r="I384" s="55" t="s">
        <v>3434</v>
      </c>
      <c r="J384" s="55" t="s">
        <v>3434</v>
      </c>
    </row>
    <row r="385" spans="1:10" x14ac:dyDescent="0.2">
      <c r="A385" s="54" t="s">
        <v>3823</v>
      </c>
      <c r="B385" s="54">
        <v>21010408</v>
      </c>
      <c r="C385" s="54" t="s">
        <v>29</v>
      </c>
      <c r="D385" s="54" t="s">
        <v>3439</v>
      </c>
      <c r="E385" s="54" t="s">
        <v>3499</v>
      </c>
      <c r="F385" s="54" t="s">
        <v>3433</v>
      </c>
      <c r="G385" s="54" t="s">
        <v>3433</v>
      </c>
      <c r="H385" s="54" t="s">
        <v>115</v>
      </c>
      <c r="I385" s="54" t="s">
        <v>3434</v>
      </c>
      <c r="J385" s="54" t="s">
        <v>3434</v>
      </c>
    </row>
    <row r="386" spans="1:10" x14ac:dyDescent="0.2">
      <c r="A386" s="55" t="s">
        <v>3824</v>
      </c>
      <c r="B386" s="55">
        <v>21010409</v>
      </c>
      <c r="C386" s="55" t="s">
        <v>24</v>
      </c>
      <c r="D386" s="55" t="s">
        <v>3439</v>
      </c>
      <c r="E386" s="55" t="s">
        <v>3499</v>
      </c>
      <c r="F386" s="55" t="s">
        <v>3433</v>
      </c>
      <c r="G386" s="55" t="s">
        <v>3433</v>
      </c>
      <c r="H386" s="55" t="s">
        <v>115</v>
      </c>
      <c r="I386" s="55" t="s">
        <v>3434</v>
      </c>
      <c r="J386" s="55" t="s">
        <v>3434</v>
      </c>
    </row>
    <row r="387" spans="1:10" x14ac:dyDescent="0.2">
      <c r="A387" s="54" t="s">
        <v>3825</v>
      </c>
      <c r="B387" s="54">
        <v>21010410</v>
      </c>
      <c r="C387" s="54" t="s">
        <v>27</v>
      </c>
      <c r="D387" s="54" t="s">
        <v>3439</v>
      </c>
      <c r="E387" s="54" t="s">
        <v>3499</v>
      </c>
      <c r="F387" s="54" t="s">
        <v>3433</v>
      </c>
      <c r="G387" s="54" t="s">
        <v>3433</v>
      </c>
      <c r="H387" s="54" t="s">
        <v>115</v>
      </c>
      <c r="I387" s="54" t="s">
        <v>3434</v>
      </c>
      <c r="J387" s="54" t="s">
        <v>3434</v>
      </c>
    </row>
    <row r="388" spans="1:10" x14ac:dyDescent="0.2">
      <c r="A388" s="55" t="s">
        <v>3826</v>
      </c>
      <c r="B388" s="55">
        <v>2102</v>
      </c>
      <c r="C388" s="55" t="s">
        <v>1111</v>
      </c>
      <c r="D388" s="55" t="s">
        <v>3431</v>
      </c>
      <c r="E388" s="55" t="s">
        <v>3499</v>
      </c>
      <c r="F388" s="55" t="s">
        <v>3433</v>
      </c>
      <c r="G388" s="55" t="s">
        <v>3433</v>
      </c>
      <c r="H388" s="55" t="s">
        <v>115</v>
      </c>
      <c r="I388" s="55" t="s">
        <v>3434</v>
      </c>
      <c r="J388" s="55" t="s">
        <v>3434</v>
      </c>
    </row>
    <row r="389" spans="1:10" x14ac:dyDescent="0.2">
      <c r="A389" s="54" t="s">
        <v>3827</v>
      </c>
      <c r="B389" s="54">
        <v>210201</v>
      </c>
      <c r="C389" s="54" t="s">
        <v>1114</v>
      </c>
      <c r="D389" s="54" t="s">
        <v>3431</v>
      </c>
      <c r="E389" s="54" t="s">
        <v>3499</v>
      </c>
      <c r="F389" s="54" t="s">
        <v>3433</v>
      </c>
      <c r="G389" s="54" t="s">
        <v>3433</v>
      </c>
      <c r="H389" s="54" t="s">
        <v>115</v>
      </c>
      <c r="I389" s="54" t="s">
        <v>3434</v>
      </c>
      <c r="J389" s="54" t="s">
        <v>3434</v>
      </c>
    </row>
    <row r="390" spans="1:10" x14ac:dyDescent="0.2">
      <c r="A390" s="55" t="s">
        <v>3828</v>
      </c>
      <c r="B390" s="55">
        <v>21020101</v>
      </c>
      <c r="C390" s="55" t="s">
        <v>1117</v>
      </c>
      <c r="D390" s="55" t="s">
        <v>3431</v>
      </c>
      <c r="E390" s="55" t="s">
        <v>3499</v>
      </c>
      <c r="F390" s="55" t="s">
        <v>3433</v>
      </c>
      <c r="G390" s="55" t="s">
        <v>3433</v>
      </c>
      <c r="H390" s="55" t="s">
        <v>115</v>
      </c>
      <c r="I390" s="55" t="s">
        <v>3434</v>
      </c>
      <c r="J390" s="55" t="s">
        <v>3434</v>
      </c>
    </row>
    <row r="391" spans="1:10" x14ac:dyDescent="0.2">
      <c r="A391" s="54" t="s">
        <v>3829</v>
      </c>
      <c r="B391" s="54">
        <v>2102010101</v>
      </c>
      <c r="C391" s="54" t="s">
        <v>1120</v>
      </c>
      <c r="D391" s="54" t="s">
        <v>3439</v>
      </c>
      <c r="E391" s="54" t="s">
        <v>3499</v>
      </c>
      <c r="F391" s="54" t="s">
        <v>3433</v>
      </c>
      <c r="G391" s="54" t="s">
        <v>3433</v>
      </c>
      <c r="H391" s="54" t="s">
        <v>115</v>
      </c>
      <c r="I391" s="54" t="s">
        <v>3434</v>
      </c>
      <c r="J391" s="54" t="s">
        <v>3434</v>
      </c>
    </row>
    <row r="392" spans="1:10" x14ac:dyDescent="0.2">
      <c r="A392" s="55" t="s">
        <v>3830</v>
      </c>
      <c r="B392" s="55">
        <v>2102010102</v>
      </c>
      <c r="C392" s="55" t="s">
        <v>1123</v>
      </c>
      <c r="D392" s="55" t="s">
        <v>3439</v>
      </c>
      <c r="E392" s="55" t="s">
        <v>3499</v>
      </c>
      <c r="F392" s="55" t="s">
        <v>3433</v>
      </c>
      <c r="G392" s="55" t="s">
        <v>3433</v>
      </c>
      <c r="H392" s="55" t="s">
        <v>115</v>
      </c>
      <c r="I392" s="55" t="s">
        <v>3434</v>
      </c>
      <c r="J392" s="55" t="s">
        <v>3434</v>
      </c>
    </row>
    <row r="393" spans="1:10" x14ac:dyDescent="0.2">
      <c r="A393" s="54" t="s">
        <v>3831</v>
      </c>
      <c r="B393" s="54">
        <v>2102010103</v>
      </c>
      <c r="C393" s="54" t="s">
        <v>1126</v>
      </c>
      <c r="D393" s="54" t="s">
        <v>3439</v>
      </c>
      <c r="E393" s="54" t="s">
        <v>3499</v>
      </c>
      <c r="F393" s="54" t="s">
        <v>3433</v>
      </c>
      <c r="G393" s="54" t="s">
        <v>3433</v>
      </c>
      <c r="H393" s="54" t="s">
        <v>115</v>
      </c>
      <c r="I393" s="54" t="s">
        <v>3434</v>
      </c>
      <c r="J393" s="54" t="s">
        <v>3434</v>
      </c>
    </row>
    <row r="394" spans="1:10" x14ac:dyDescent="0.2">
      <c r="A394" s="55" t="s">
        <v>3832</v>
      </c>
      <c r="B394" s="55">
        <v>2102010104</v>
      </c>
      <c r="C394" s="55" t="s">
        <v>1129</v>
      </c>
      <c r="D394" s="55" t="s">
        <v>3439</v>
      </c>
      <c r="E394" s="55" t="s">
        <v>3499</v>
      </c>
      <c r="F394" s="55" t="s">
        <v>3433</v>
      </c>
      <c r="G394" s="55" t="s">
        <v>3433</v>
      </c>
      <c r="H394" s="55" t="s">
        <v>115</v>
      </c>
      <c r="I394" s="55" t="s">
        <v>3434</v>
      </c>
      <c r="J394" s="55" t="s">
        <v>3434</v>
      </c>
    </row>
    <row r="395" spans="1:10" x14ac:dyDescent="0.2">
      <c r="A395" s="54" t="s">
        <v>3833</v>
      </c>
      <c r="B395" s="54">
        <v>2102010105</v>
      </c>
      <c r="C395" s="54" t="s">
        <v>1132</v>
      </c>
      <c r="D395" s="54" t="s">
        <v>3439</v>
      </c>
      <c r="E395" s="54" t="s">
        <v>3499</v>
      </c>
      <c r="F395" s="54" t="s">
        <v>3433</v>
      </c>
      <c r="G395" s="54" t="s">
        <v>3433</v>
      </c>
      <c r="H395" s="54" t="s">
        <v>115</v>
      </c>
      <c r="I395" s="54" t="s">
        <v>3434</v>
      </c>
      <c r="J395" s="54" t="s">
        <v>3434</v>
      </c>
    </row>
    <row r="396" spans="1:10" x14ac:dyDescent="0.2">
      <c r="A396" s="55" t="s">
        <v>3834</v>
      </c>
      <c r="B396" s="55">
        <v>21020102</v>
      </c>
      <c r="C396" s="55" t="s">
        <v>1135</v>
      </c>
      <c r="D396" s="55" t="s">
        <v>3431</v>
      </c>
      <c r="E396" s="55" t="s">
        <v>3499</v>
      </c>
      <c r="F396" s="55" t="s">
        <v>3433</v>
      </c>
      <c r="G396" s="55" t="s">
        <v>3433</v>
      </c>
      <c r="H396" s="55" t="s">
        <v>115</v>
      </c>
      <c r="I396" s="55" t="s">
        <v>3434</v>
      </c>
      <c r="J396" s="55" t="s">
        <v>3434</v>
      </c>
    </row>
    <row r="397" spans="1:10" x14ac:dyDescent="0.2">
      <c r="A397" s="54" t="s">
        <v>3835</v>
      </c>
      <c r="B397" s="54">
        <v>2102010201</v>
      </c>
      <c r="C397" s="54" t="s">
        <v>1138</v>
      </c>
      <c r="D397" s="54" t="s">
        <v>3439</v>
      </c>
      <c r="E397" s="54" t="s">
        <v>3499</v>
      </c>
      <c r="F397" s="54" t="s">
        <v>3433</v>
      </c>
      <c r="G397" s="54" t="s">
        <v>3433</v>
      </c>
      <c r="H397" s="54" t="s">
        <v>115</v>
      </c>
      <c r="I397" s="54" t="s">
        <v>3434</v>
      </c>
      <c r="J397" s="54" t="s">
        <v>3434</v>
      </c>
    </row>
    <row r="398" spans="1:10" x14ac:dyDescent="0.2">
      <c r="A398" s="55" t="s">
        <v>3836</v>
      </c>
      <c r="B398" s="55">
        <v>2102010202</v>
      </c>
      <c r="C398" s="55" t="s">
        <v>1141</v>
      </c>
      <c r="D398" s="55" t="s">
        <v>3439</v>
      </c>
      <c r="E398" s="55" t="s">
        <v>3499</v>
      </c>
      <c r="F398" s="55" t="s">
        <v>3433</v>
      </c>
      <c r="G398" s="55" t="s">
        <v>3433</v>
      </c>
      <c r="H398" s="55" t="s">
        <v>115</v>
      </c>
      <c r="I398" s="55" t="s">
        <v>3434</v>
      </c>
      <c r="J398" s="55" t="s">
        <v>3434</v>
      </c>
    </row>
    <row r="399" spans="1:10" x14ac:dyDescent="0.2">
      <c r="A399" s="54" t="s">
        <v>3837</v>
      </c>
      <c r="B399" s="54">
        <v>2102010203</v>
      </c>
      <c r="C399" s="54" t="s">
        <v>1144</v>
      </c>
      <c r="D399" s="54" t="s">
        <v>3439</v>
      </c>
      <c r="E399" s="54" t="s">
        <v>3499</v>
      </c>
      <c r="F399" s="54" t="s">
        <v>3433</v>
      </c>
      <c r="G399" s="54" t="s">
        <v>3433</v>
      </c>
      <c r="H399" s="54" t="s">
        <v>115</v>
      </c>
      <c r="I399" s="54" t="s">
        <v>3434</v>
      </c>
      <c r="J399" s="54" t="s">
        <v>3434</v>
      </c>
    </row>
    <row r="400" spans="1:10" x14ac:dyDescent="0.2">
      <c r="A400" s="55" t="s">
        <v>3838</v>
      </c>
      <c r="B400" s="55">
        <v>2102010204</v>
      </c>
      <c r="C400" s="55" t="s">
        <v>1147</v>
      </c>
      <c r="D400" s="55" t="s">
        <v>3439</v>
      </c>
      <c r="E400" s="55" t="s">
        <v>3499</v>
      </c>
      <c r="F400" s="55" t="s">
        <v>3433</v>
      </c>
      <c r="G400" s="55" t="s">
        <v>3433</v>
      </c>
      <c r="H400" s="55" t="s">
        <v>115</v>
      </c>
      <c r="I400" s="55" t="s">
        <v>3434</v>
      </c>
      <c r="J400" s="55" t="s">
        <v>3434</v>
      </c>
    </row>
    <row r="401" spans="1:10" x14ac:dyDescent="0.2">
      <c r="A401" s="54" t="s">
        <v>3839</v>
      </c>
      <c r="B401" s="54">
        <v>2102010205</v>
      </c>
      <c r="C401" s="54" t="s">
        <v>1150</v>
      </c>
      <c r="D401" s="54" t="s">
        <v>3439</v>
      </c>
      <c r="E401" s="54" t="s">
        <v>3499</v>
      </c>
      <c r="F401" s="54" t="s">
        <v>3433</v>
      </c>
      <c r="G401" s="54" t="s">
        <v>3433</v>
      </c>
      <c r="H401" s="54" t="s">
        <v>115</v>
      </c>
      <c r="I401" s="54" t="s">
        <v>3434</v>
      </c>
      <c r="J401" s="54" t="s">
        <v>3434</v>
      </c>
    </row>
    <row r="402" spans="1:10" x14ac:dyDescent="0.2">
      <c r="A402" s="55" t="s">
        <v>3840</v>
      </c>
      <c r="B402" s="55">
        <v>2102010206</v>
      </c>
      <c r="C402" s="55" t="s">
        <v>1153</v>
      </c>
      <c r="D402" s="55" t="s">
        <v>3439</v>
      </c>
      <c r="E402" s="55" t="s">
        <v>3499</v>
      </c>
      <c r="F402" s="55" t="s">
        <v>3433</v>
      </c>
      <c r="G402" s="55" t="s">
        <v>3433</v>
      </c>
      <c r="H402" s="55" t="s">
        <v>115</v>
      </c>
      <c r="I402" s="55" t="s">
        <v>3434</v>
      </c>
      <c r="J402" s="55" t="s">
        <v>3434</v>
      </c>
    </row>
    <row r="403" spans="1:10" x14ac:dyDescent="0.2">
      <c r="A403" s="54" t="s">
        <v>3841</v>
      </c>
      <c r="B403" s="54">
        <v>2102010298</v>
      </c>
      <c r="C403" s="54" t="s">
        <v>1156</v>
      </c>
      <c r="D403" s="54" t="s">
        <v>3439</v>
      </c>
      <c r="E403" s="54" t="s">
        <v>3432</v>
      </c>
      <c r="F403" s="54" t="s">
        <v>3433</v>
      </c>
      <c r="G403" s="54" t="s">
        <v>3433</v>
      </c>
      <c r="H403" s="54" t="s">
        <v>115</v>
      </c>
      <c r="I403" s="54" t="s">
        <v>3434</v>
      </c>
      <c r="J403" s="54" t="s">
        <v>3434</v>
      </c>
    </row>
    <row r="404" spans="1:10" x14ac:dyDescent="0.2">
      <c r="A404" s="55" t="s">
        <v>3842</v>
      </c>
      <c r="B404" s="55">
        <v>2102010299</v>
      </c>
      <c r="C404" s="55" t="s">
        <v>1159</v>
      </c>
      <c r="D404" s="55" t="s">
        <v>3439</v>
      </c>
      <c r="E404" s="55" t="s">
        <v>3432</v>
      </c>
      <c r="F404" s="55" t="s">
        <v>3433</v>
      </c>
      <c r="G404" s="55" t="s">
        <v>3433</v>
      </c>
      <c r="H404" s="55" t="s">
        <v>115</v>
      </c>
      <c r="I404" s="55" t="s">
        <v>3434</v>
      </c>
      <c r="J404" s="55" t="s">
        <v>3434</v>
      </c>
    </row>
    <row r="405" spans="1:10" x14ac:dyDescent="0.2">
      <c r="A405" s="54" t="s">
        <v>3843</v>
      </c>
      <c r="B405" s="54">
        <v>21020103</v>
      </c>
      <c r="C405" s="54" t="s">
        <v>1162</v>
      </c>
      <c r="D405" s="54" t="s">
        <v>3431</v>
      </c>
      <c r="E405" s="54" t="s">
        <v>3499</v>
      </c>
      <c r="F405" s="54" t="s">
        <v>3433</v>
      </c>
      <c r="G405" s="54" t="s">
        <v>3433</v>
      </c>
      <c r="H405" s="54" t="s">
        <v>115</v>
      </c>
      <c r="I405" s="54" t="s">
        <v>3434</v>
      </c>
      <c r="J405" s="54" t="s">
        <v>3434</v>
      </c>
    </row>
    <row r="406" spans="1:10" x14ac:dyDescent="0.2">
      <c r="A406" s="55" t="s">
        <v>3844</v>
      </c>
      <c r="B406" s="55">
        <v>2102010301</v>
      </c>
      <c r="C406" s="55" t="s">
        <v>1165</v>
      </c>
      <c r="D406" s="55" t="s">
        <v>3439</v>
      </c>
      <c r="E406" s="55" t="s">
        <v>3499</v>
      </c>
      <c r="F406" s="55" t="s">
        <v>3433</v>
      </c>
      <c r="G406" s="55" t="s">
        <v>3433</v>
      </c>
      <c r="H406" s="55" t="s">
        <v>115</v>
      </c>
      <c r="I406" s="55" t="s">
        <v>3434</v>
      </c>
      <c r="J406" s="55" t="s">
        <v>3434</v>
      </c>
    </row>
    <row r="407" spans="1:10" x14ac:dyDescent="0.2">
      <c r="A407" s="54" t="s">
        <v>3845</v>
      </c>
      <c r="B407" s="54">
        <v>2102010302</v>
      </c>
      <c r="C407" s="54" t="s">
        <v>1167</v>
      </c>
      <c r="D407" s="54" t="s">
        <v>3439</v>
      </c>
      <c r="E407" s="54" t="s">
        <v>3499</v>
      </c>
      <c r="F407" s="54" t="s">
        <v>3433</v>
      </c>
      <c r="G407" s="54" t="s">
        <v>3433</v>
      </c>
      <c r="H407" s="54" t="s">
        <v>115</v>
      </c>
      <c r="I407" s="54" t="s">
        <v>3434</v>
      </c>
      <c r="J407" s="54" t="s">
        <v>3434</v>
      </c>
    </row>
    <row r="408" spans="1:10" x14ac:dyDescent="0.2">
      <c r="A408" s="55" t="s">
        <v>3846</v>
      </c>
      <c r="B408" s="55">
        <v>2102010303</v>
      </c>
      <c r="C408" s="55" t="s">
        <v>1169</v>
      </c>
      <c r="D408" s="55" t="s">
        <v>3439</v>
      </c>
      <c r="E408" s="55" t="s">
        <v>3499</v>
      </c>
      <c r="F408" s="55" t="s">
        <v>3433</v>
      </c>
      <c r="G408" s="55" t="s">
        <v>3433</v>
      </c>
      <c r="H408" s="55" t="s">
        <v>115</v>
      </c>
      <c r="I408" s="55" t="s">
        <v>3434</v>
      </c>
      <c r="J408" s="55" t="s">
        <v>3434</v>
      </c>
    </row>
    <row r="409" spans="1:10" x14ac:dyDescent="0.2">
      <c r="A409" s="54" t="s">
        <v>3847</v>
      </c>
      <c r="B409" s="54">
        <v>2102010304</v>
      </c>
      <c r="C409" s="54" t="s">
        <v>1172</v>
      </c>
      <c r="D409" s="54" t="s">
        <v>3439</v>
      </c>
      <c r="E409" s="54" t="s">
        <v>3432</v>
      </c>
      <c r="F409" s="54" t="s">
        <v>3433</v>
      </c>
      <c r="G409" s="54" t="s">
        <v>3433</v>
      </c>
      <c r="H409" s="54" t="s">
        <v>115</v>
      </c>
      <c r="I409" s="54" t="s">
        <v>3434</v>
      </c>
      <c r="J409" s="54" t="s">
        <v>3434</v>
      </c>
    </row>
    <row r="410" spans="1:10" x14ac:dyDescent="0.2">
      <c r="A410" s="55" t="s">
        <v>3848</v>
      </c>
      <c r="B410" s="55">
        <v>21020105</v>
      </c>
      <c r="C410" s="55" t="s">
        <v>1175</v>
      </c>
      <c r="D410" s="55" t="s">
        <v>3431</v>
      </c>
      <c r="E410" s="55" t="s">
        <v>3499</v>
      </c>
      <c r="F410" s="55" t="s">
        <v>3433</v>
      </c>
      <c r="G410" s="55" t="s">
        <v>3433</v>
      </c>
      <c r="H410" s="55" t="s">
        <v>115</v>
      </c>
      <c r="I410" s="55" t="s">
        <v>3434</v>
      </c>
      <c r="J410" s="55" t="s">
        <v>3434</v>
      </c>
    </row>
    <row r="411" spans="1:10" x14ac:dyDescent="0.2">
      <c r="A411" s="54" t="s">
        <v>3849</v>
      </c>
      <c r="B411" s="54">
        <v>2102010501</v>
      </c>
      <c r="C411" s="54" t="s">
        <v>1178</v>
      </c>
      <c r="D411" s="54" t="s">
        <v>3439</v>
      </c>
      <c r="E411" s="54" t="s">
        <v>3499</v>
      </c>
      <c r="F411" s="54" t="s">
        <v>3433</v>
      </c>
      <c r="G411" s="54" t="s">
        <v>3433</v>
      </c>
      <c r="H411" s="54" t="s">
        <v>115</v>
      </c>
      <c r="I411" s="54" t="s">
        <v>3434</v>
      </c>
      <c r="J411" s="54" t="s">
        <v>3434</v>
      </c>
    </row>
    <row r="412" spans="1:10" x14ac:dyDescent="0.2">
      <c r="A412" s="55" t="s">
        <v>3850</v>
      </c>
      <c r="B412" s="55">
        <v>2102010502</v>
      </c>
      <c r="C412" s="55" t="s">
        <v>1180</v>
      </c>
      <c r="D412" s="55" t="s">
        <v>3439</v>
      </c>
      <c r="E412" s="55" t="s">
        <v>3499</v>
      </c>
      <c r="F412" s="55" t="s">
        <v>3433</v>
      </c>
      <c r="G412" s="55" t="s">
        <v>3433</v>
      </c>
      <c r="H412" s="55" t="s">
        <v>115</v>
      </c>
      <c r="I412" s="55" t="s">
        <v>3434</v>
      </c>
      <c r="J412" s="55" t="s">
        <v>3434</v>
      </c>
    </row>
    <row r="413" spans="1:10" x14ac:dyDescent="0.2">
      <c r="A413" s="54" t="s">
        <v>3851</v>
      </c>
      <c r="B413" s="54">
        <v>21020106</v>
      </c>
      <c r="C413" s="54" t="s">
        <v>1182</v>
      </c>
      <c r="D413" s="54" t="s">
        <v>3431</v>
      </c>
      <c r="E413" s="54" t="s">
        <v>3499</v>
      </c>
      <c r="F413" s="54" t="s">
        <v>3433</v>
      </c>
      <c r="G413" s="54" t="s">
        <v>3433</v>
      </c>
      <c r="H413" s="54" t="s">
        <v>115</v>
      </c>
      <c r="I413" s="54" t="s">
        <v>3434</v>
      </c>
      <c r="J413" s="54" t="s">
        <v>3434</v>
      </c>
    </row>
    <row r="414" spans="1:10" x14ac:dyDescent="0.2">
      <c r="A414" s="55" t="s">
        <v>3852</v>
      </c>
      <c r="B414" s="55">
        <v>2102010601</v>
      </c>
      <c r="C414" s="55" t="s">
        <v>1185</v>
      </c>
      <c r="D414" s="55" t="s">
        <v>3439</v>
      </c>
      <c r="E414" s="55" t="s">
        <v>3499</v>
      </c>
      <c r="F414" s="55" t="s">
        <v>3433</v>
      </c>
      <c r="G414" s="55" t="s">
        <v>3433</v>
      </c>
      <c r="H414" s="55" t="s">
        <v>115</v>
      </c>
      <c r="I414" s="55" t="s">
        <v>3434</v>
      </c>
      <c r="J414" s="55" t="s">
        <v>3434</v>
      </c>
    </row>
    <row r="415" spans="1:10" x14ac:dyDescent="0.2">
      <c r="A415" s="54" t="s">
        <v>3853</v>
      </c>
      <c r="B415" s="54">
        <v>2102010602</v>
      </c>
      <c r="C415" s="54" t="s">
        <v>1188</v>
      </c>
      <c r="D415" s="54" t="s">
        <v>3439</v>
      </c>
      <c r="E415" s="54" t="s">
        <v>3432</v>
      </c>
      <c r="F415" s="54" t="s">
        <v>3433</v>
      </c>
      <c r="G415" s="54" t="s">
        <v>3433</v>
      </c>
      <c r="H415" s="54" t="s">
        <v>115</v>
      </c>
      <c r="I415" s="54" t="s">
        <v>3434</v>
      </c>
      <c r="J415" s="54" t="s">
        <v>3434</v>
      </c>
    </row>
    <row r="416" spans="1:10" x14ac:dyDescent="0.2">
      <c r="A416" s="55" t="s">
        <v>3854</v>
      </c>
      <c r="B416" s="55">
        <v>2102010603</v>
      </c>
      <c r="C416" s="55" t="s">
        <v>1191</v>
      </c>
      <c r="D416" s="55" t="s">
        <v>3439</v>
      </c>
      <c r="E416" s="55" t="s">
        <v>3499</v>
      </c>
      <c r="F416" s="55" t="s">
        <v>3433</v>
      </c>
      <c r="G416" s="55" t="s">
        <v>3433</v>
      </c>
      <c r="H416" s="55" t="s">
        <v>115</v>
      </c>
      <c r="I416" s="55" t="s">
        <v>3434</v>
      </c>
      <c r="J416" s="55" t="s">
        <v>3434</v>
      </c>
    </row>
    <row r="417" spans="1:10" x14ac:dyDescent="0.2">
      <c r="A417" s="54" t="s">
        <v>3855</v>
      </c>
      <c r="B417" s="54">
        <v>21020107</v>
      </c>
      <c r="C417" s="54" t="s">
        <v>1194</v>
      </c>
      <c r="D417" s="54" t="s">
        <v>3431</v>
      </c>
      <c r="E417" s="54" t="s">
        <v>3499</v>
      </c>
      <c r="F417" s="54" t="s">
        <v>3433</v>
      </c>
      <c r="G417" s="54" t="s">
        <v>3433</v>
      </c>
      <c r="H417" s="54" t="s">
        <v>115</v>
      </c>
      <c r="I417" s="54" t="s">
        <v>3434</v>
      </c>
      <c r="J417" s="54" t="s">
        <v>3434</v>
      </c>
    </row>
    <row r="418" spans="1:10" x14ac:dyDescent="0.2">
      <c r="A418" s="55" t="s">
        <v>3856</v>
      </c>
      <c r="B418" s="55">
        <v>2102010701</v>
      </c>
      <c r="C418" s="55" t="s">
        <v>1197</v>
      </c>
      <c r="D418" s="55" t="s">
        <v>3439</v>
      </c>
      <c r="E418" s="55" t="s">
        <v>3499</v>
      </c>
      <c r="F418" s="55" t="s">
        <v>3433</v>
      </c>
      <c r="G418" s="55" t="s">
        <v>3433</v>
      </c>
      <c r="H418" s="55" t="s">
        <v>115</v>
      </c>
      <c r="I418" s="55" t="s">
        <v>3434</v>
      </c>
      <c r="J418" s="55" t="s">
        <v>3434</v>
      </c>
    </row>
    <row r="419" spans="1:10" x14ac:dyDescent="0.2">
      <c r="A419" s="54" t="s">
        <v>3857</v>
      </c>
      <c r="B419" s="54">
        <v>2102010702</v>
      </c>
      <c r="C419" s="54" t="s">
        <v>1199</v>
      </c>
      <c r="D419" s="54" t="s">
        <v>3439</v>
      </c>
      <c r="E419" s="54" t="s">
        <v>3499</v>
      </c>
      <c r="F419" s="54" t="s">
        <v>3433</v>
      </c>
      <c r="G419" s="54" t="s">
        <v>3433</v>
      </c>
      <c r="H419" s="54" t="s">
        <v>115</v>
      </c>
      <c r="I419" s="54" t="s">
        <v>3434</v>
      </c>
      <c r="J419" s="54" t="s">
        <v>3434</v>
      </c>
    </row>
    <row r="420" spans="1:10" x14ac:dyDescent="0.2">
      <c r="A420" s="55" t="s">
        <v>3858</v>
      </c>
      <c r="B420" s="55">
        <v>2102010703</v>
      </c>
      <c r="C420" s="55" t="s">
        <v>1201</v>
      </c>
      <c r="D420" s="55" t="s">
        <v>3439</v>
      </c>
      <c r="E420" s="55" t="s">
        <v>3499</v>
      </c>
      <c r="F420" s="55" t="s">
        <v>3433</v>
      </c>
      <c r="G420" s="55" t="s">
        <v>3433</v>
      </c>
      <c r="H420" s="55" t="s">
        <v>115</v>
      </c>
      <c r="I420" s="55" t="s">
        <v>3434</v>
      </c>
      <c r="J420" s="55" t="s">
        <v>3434</v>
      </c>
    </row>
    <row r="421" spans="1:10" x14ac:dyDescent="0.2">
      <c r="A421" s="54" t="s">
        <v>3859</v>
      </c>
      <c r="B421" s="54">
        <v>2102010704</v>
      </c>
      <c r="C421" s="54" t="s">
        <v>1203</v>
      </c>
      <c r="D421" s="54" t="s">
        <v>3439</v>
      </c>
      <c r="E421" s="54" t="s">
        <v>3499</v>
      </c>
      <c r="F421" s="54" t="s">
        <v>3433</v>
      </c>
      <c r="G421" s="54" t="s">
        <v>3433</v>
      </c>
      <c r="H421" s="54" t="s">
        <v>115</v>
      </c>
      <c r="I421" s="54" t="s">
        <v>3434</v>
      </c>
      <c r="J421" s="54" t="s">
        <v>3434</v>
      </c>
    </row>
    <row r="422" spans="1:10" x14ac:dyDescent="0.2">
      <c r="A422" s="55" t="s">
        <v>3860</v>
      </c>
      <c r="B422" s="55">
        <v>2102010705</v>
      </c>
      <c r="C422" s="55" t="s">
        <v>1205</v>
      </c>
      <c r="D422" s="55" t="s">
        <v>3439</v>
      </c>
      <c r="E422" s="55" t="s">
        <v>3499</v>
      </c>
      <c r="F422" s="55" t="s">
        <v>3433</v>
      </c>
      <c r="G422" s="55" t="s">
        <v>3433</v>
      </c>
      <c r="H422" s="55" t="s">
        <v>115</v>
      </c>
      <c r="I422" s="55" t="s">
        <v>3434</v>
      </c>
      <c r="J422" s="55" t="s">
        <v>3434</v>
      </c>
    </row>
    <row r="423" spans="1:10" x14ac:dyDescent="0.2">
      <c r="A423" s="54" t="s">
        <v>3861</v>
      </c>
      <c r="B423" s="54">
        <v>2102010706</v>
      </c>
      <c r="C423" s="54" t="s">
        <v>1207</v>
      </c>
      <c r="D423" s="54" t="s">
        <v>3439</v>
      </c>
      <c r="E423" s="54" t="s">
        <v>3499</v>
      </c>
      <c r="F423" s="54" t="s">
        <v>3433</v>
      </c>
      <c r="G423" s="54" t="s">
        <v>3433</v>
      </c>
      <c r="H423" s="54" t="s">
        <v>115</v>
      </c>
      <c r="I423" s="54" t="s">
        <v>3434</v>
      </c>
      <c r="J423" s="54" t="s">
        <v>3434</v>
      </c>
    </row>
    <row r="424" spans="1:10" x14ac:dyDescent="0.2">
      <c r="A424" s="55" t="s">
        <v>3862</v>
      </c>
      <c r="B424" s="55">
        <v>210202</v>
      </c>
      <c r="C424" s="55" t="s">
        <v>1209</v>
      </c>
      <c r="D424" s="55" t="s">
        <v>3431</v>
      </c>
      <c r="E424" s="55" t="s">
        <v>3499</v>
      </c>
      <c r="F424" s="55" t="s">
        <v>3433</v>
      </c>
      <c r="G424" s="55" t="s">
        <v>3433</v>
      </c>
      <c r="H424" s="55" t="s">
        <v>115</v>
      </c>
      <c r="I424" s="55" t="s">
        <v>3434</v>
      </c>
      <c r="J424" s="55" t="s">
        <v>3434</v>
      </c>
    </row>
    <row r="425" spans="1:10" x14ac:dyDescent="0.2">
      <c r="A425" s="54" t="s">
        <v>3863</v>
      </c>
      <c r="B425" s="54">
        <v>21020201</v>
      </c>
      <c r="C425" s="54" t="s">
        <v>1211</v>
      </c>
      <c r="D425" s="54" t="s">
        <v>3439</v>
      </c>
      <c r="E425" s="54" t="s">
        <v>3499</v>
      </c>
      <c r="F425" s="54" t="s">
        <v>3433</v>
      </c>
      <c r="G425" s="54" t="s">
        <v>3433</v>
      </c>
      <c r="H425" s="54" t="s">
        <v>115</v>
      </c>
      <c r="I425" s="54" t="s">
        <v>3434</v>
      </c>
      <c r="J425" s="54" t="s">
        <v>3434</v>
      </c>
    </row>
    <row r="426" spans="1:10" x14ac:dyDescent="0.2">
      <c r="A426" s="55" t="s">
        <v>3864</v>
      </c>
      <c r="B426" s="55">
        <v>21020202</v>
      </c>
      <c r="C426" s="55" t="s">
        <v>1213</v>
      </c>
      <c r="D426" s="55" t="s">
        <v>3439</v>
      </c>
      <c r="E426" s="55" t="s">
        <v>3499</v>
      </c>
      <c r="F426" s="55" t="s">
        <v>3433</v>
      </c>
      <c r="G426" s="55" t="s">
        <v>3433</v>
      </c>
      <c r="H426" s="55" t="s">
        <v>115</v>
      </c>
      <c r="I426" s="55" t="s">
        <v>3434</v>
      </c>
      <c r="J426" s="55" t="s">
        <v>3434</v>
      </c>
    </row>
    <row r="427" spans="1:10" x14ac:dyDescent="0.2">
      <c r="A427" s="54" t="s">
        <v>3865</v>
      </c>
      <c r="B427" s="54">
        <v>210203</v>
      </c>
      <c r="C427" s="54" t="s">
        <v>1215</v>
      </c>
      <c r="D427" s="54" t="s">
        <v>3431</v>
      </c>
      <c r="E427" s="54" t="s">
        <v>3499</v>
      </c>
      <c r="F427" s="54" t="s">
        <v>3433</v>
      </c>
      <c r="G427" s="54" t="s">
        <v>3433</v>
      </c>
      <c r="H427" s="54" t="s">
        <v>115</v>
      </c>
      <c r="I427" s="54" t="s">
        <v>3434</v>
      </c>
      <c r="J427" s="54" t="s">
        <v>3434</v>
      </c>
    </row>
    <row r="428" spans="1:10" x14ac:dyDescent="0.2">
      <c r="A428" s="55" t="s">
        <v>3866</v>
      </c>
      <c r="B428" s="55">
        <v>21020301</v>
      </c>
      <c r="C428" s="55" t="s">
        <v>1218</v>
      </c>
      <c r="D428" s="55" t="s">
        <v>3439</v>
      </c>
      <c r="E428" s="55" t="s">
        <v>3499</v>
      </c>
      <c r="F428" s="55" t="s">
        <v>3433</v>
      </c>
      <c r="G428" s="55" t="s">
        <v>3433</v>
      </c>
      <c r="H428" s="55" t="s">
        <v>115</v>
      </c>
      <c r="I428" s="55" t="s">
        <v>3434</v>
      </c>
      <c r="J428" s="55" t="s">
        <v>3434</v>
      </c>
    </row>
    <row r="429" spans="1:10" x14ac:dyDescent="0.2">
      <c r="A429" s="54" t="s">
        <v>3867</v>
      </c>
      <c r="B429" s="54">
        <v>21020302</v>
      </c>
      <c r="C429" s="54" t="s">
        <v>1220</v>
      </c>
      <c r="D429" s="54" t="s">
        <v>3439</v>
      </c>
      <c r="E429" s="54" t="s">
        <v>3499</v>
      </c>
      <c r="F429" s="54" t="s">
        <v>3433</v>
      </c>
      <c r="G429" s="54" t="s">
        <v>3433</v>
      </c>
      <c r="H429" s="54" t="s">
        <v>115</v>
      </c>
      <c r="I429" s="54" t="s">
        <v>3434</v>
      </c>
      <c r="J429" s="54" t="s">
        <v>3434</v>
      </c>
    </row>
    <row r="430" spans="1:10" x14ac:dyDescent="0.2">
      <c r="A430" s="55" t="s">
        <v>3868</v>
      </c>
      <c r="B430" s="55">
        <v>21020303</v>
      </c>
      <c r="C430" s="55" t="s">
        <v>1222</v>
      </c>
      <c r="D430" s="55" t="s">
        <v>3439</v>
      </c>
      <c r="E430" s="55" t="s">
        <v>3432</v>
      </c>
      <c r="F430" s="55" t="s">
        <v>3433</v>
      </c>
      <c r="G430" s="55" t="s">
        <v>3433</v>
      </c>
      <c r="H430" s="55" t="s">
        <v>115</v>
      </c>
      <c r="I430" s="55" t="s">
        <v>3434</v>
      </c>
      <c r="J430" s="55" t="s">
        <v>3434</v>
      </c>
    </row>
    <row r="431" spans="1:10" x14ac:dyDescent="0.2">
      <c r="A431" s="54" t="s">
        <v>3869</v>
      </c>
      <c r="B431" s="54">
        <v>21020304</v>
      </c>
      <c r="C431" s="54" t="s">
        <v>1224</v>
      </c>
      <c r="D431" s="54" t="s">
        <v>3439</v>
      </c>
      <c r="E431" s="54" t="s">
        <v>3499</v>
      </c>
      <c r="F431" s="54" t="s">
        <v>3433</v>
      </c>
      <c r="G431" s="54" t="s">
        <v>3433</v>
      </c>
      <c r="H431" s="54" t="s">
        <v>115</v>
      </c>
      <c r="I431" s="54" t="s">
        <v>3434</v>
      </c>
      <c r="J431" s="54" t="s">
        <v>3434</v>
      </c>
    </row>
    <row r="432" spans="1:10" x14ac:dyDescent="0.2">
      <c r="A432" s="55" t="s">
        <v>3870</v>
      </c>
      <c r="B432" s="55">
        <v>21020305</v>
      </c>
      <c r="C432" s="55" t="s">
        <v>1227</v>
      </c>
      <c r="D432" s="55" t="s">
        <v>3439</v>
      </c>
      <c r="E432" s="55" t="s">
        <v>3499</v>
      </c>
      <c r="F432" s="55" t="s">
        <v>3433</v>
      </c>
      <c r="G432" s="55" t="s">
        <v>3433</v>
      </c>
      <c r="H432" s="55" t="s">
        <v>115</v>
      </c>
      <c r="I432" s="55" t="s">
        <v>3434</v>
      </c>
      <c r="J432" s="55" t="s">
        <v>3434</v>
      </c>
    </row>
    <row r="433" spans="1:10" x14ac:dyDescent="0.2">
      <c r="A433" s="54" t="s">
        <v>3871</v>
      </c>
      <c r="B433" s="54">
        <v>21020306</v>
      </c>
      <c r="C433" s="54" t="s">
        <v>1230</v>
      </c>
      <c r="D433" s="54" t="s">
        <v>3439</v>
      </c>
      <c r="E433" s="54" t="s">
        <v>3432</v>
      </c>
      <c r="F433" s="54" t="s">
        <v>3433</v>
      </c>
      <c r="G433" s="54" t="s">
        <v>3433</v>
      </c>
      <c r="H433" s="54" t="s">
        <v>115</v>
      </c>
      <c r="I433" s="54" t="s">
        <v>3434</v>
      </c>
      <c r="J433" s="54" t="s">
        <v>3434</v>
      </c>
    </row>
    <row r="434" spans="1:10" x14ac:dyDescent="0.2">
      <c r="A434" s="55" t="s">
        <v>3872</v>
      </c>
      <c r="B434" s="55">
        <v>2103</v>
      </c>
      <c r="C434" s="55" t="s">
        <v>1233</v>
      </c>
      <c r="D434" s="55" t="s">
        <v>3431</v>
      </c>
      <c r="E434" s="55" t="s">
        <v>3499</v>
      </c>
      <c r="F434" s="55" t="s">
        <v>3433</v>
      </c>
      <c r="G434" s="55" t="s">
        <v>3433</v>
      </c>
      <c r="H434" s="55" t="s">
        <v>115</v>
      </c>
      <c r="I434" s="55" t="s">
        <v>3434</v>
      </c>
      <c r="J434" s="55" t="s">
        <v>3434</v>
      </c>
    </row>
    <row r="435" spans="1:10" x14ac:dyDescent="0.2">
      <c r="A435" s="54" t="s">
        <v>3873</v>
      </c>
      <c r="B435" s="54">
        <v>210301</v>
      </c>
      <c r="C435" s="54" t="s">
        <v>1236</v>
      </c>
      <c r="D435" s="54" t="s">
        <v>3431</v>
      </c>
      <c r="E435" s="54" t="s">
        <v>3499</v>
      </c>
      <c r="F435" s="54" t="s">
        <v>3433</v>
      </c>
      <c r="G435" s="54" t="s">
        <v>3433</v>
      </c>
      <c r="H435" s="54" t="s">
        <v>115</v>
      </c>
      <c r="I435" s="54" t="s">
        <v>3434</v>
      </c>
      <c r="J435" s="54" t="s">
        <v>3434</v>
      </c>
    </row>
    <row r="436" spans="1:10" x14ac:dyDescent="0.2">
      <c r="A436" s="55" t="s">
        <v>3874</v>
      </c>
      <c r="B436" s="55">
        <v>21030101</v>
      </c>
      <c r="C436" s="55" t="s">
        <v>45</v>
      </c>
      <c r="D436" s="55" t="s">
        <v>3431</v>
      </c>
      <c r="E436" s="55" t="s">
        <v>3499</v>
      </c>
      <c r="F436" s="55" t="s">
        <v>3433</v>
      </c>
      <c r="G436" s="55" t="s">
        <v>3433</v>
      </c>
      <c r="H436" s="55" t="s">
        <v>115</v>
      </c>
      <c r="I436" s="55" t="s">
        <v>3434</v>
      </c>
      <c r="J436" s="55" t="s">
        <v>3434</v>
      </c>
    </row>
    <row r="437" spans="1:10" x14ac:dyDescent="0.2">
      <c r="A437" s="54" t="s">
        <v>3875</v>
      </c>
      <c r="B437" s="54">
        <v>2103010101</v>
      </c>
      <c r="C437" s="54" t="s">
        <v>45</v>
      </c>
      <c r="D437" s="54" t="s">
        <v>3439</v>
      </c>
      <c r="E437" s="54" t="s">
        <v>3499</v>
      </c>
      <c r="F437" s="54" t="s">
        <v>3433</v>
      </c>
      <c r="G437" s="54" t="s">
        <v>3433</v>
      </c>
      <c r="H437" s="54" t="s">
        <v>115</v>
      </c>
      <c r="I437" s="54" t="s">
        <v>3434</v>
      </c>
      <c r="J437" s="54" t="s">
        <v>3434</v>
      </c>
    </row>
    <row r="438" spans="1:10" x14ac:dyDescent="0.2">
      <c r="A438" s="55" t="s">
        <v>3876</v>
      </c>
      <c r="B438" s="55">
        <v>2103010102</v>
      </c>
      <c r="C438" s="55" t="s">
        <v>1243</v>
      </c>
      <c r="D438" s="55" t="s">
        <v>3439</v>
      </c>
      <c r="E438" s="55" t="s">
        <v>3499</v>
      </c>
      <c r="F438" s="55" t="s">
        <v>3433</v>
      </c>
      <c r="G438" s="55" t="s">
        <v>3433</v>
      </c>
      <c r="H438" s="55" t="s">
        <v>115</v>
      </c>
      <c r="I438" s="55" t="s">
        <v>3434</v>
      </c>
      <c r="J438" s="55" t="s">
        <v>3434</v>
      </c>
    </row>
    <row r="439" spans="1:10" x14ac:dyDescent="0.2">
      <c r="A439" s="54" t="s">
        <v>3877</v>
      </c>
      <c r="B439" s="54">
        <v>2103010103</v>
      </c>
      <c r="C439" s="54" t="s">
        <v>1246</v>
      </c>
      <c r="D439" s="54" t="s">
        <v>3439</v>
      </c>
      <c r="E439" s="54" t="s">
        <v>3499</v>
      </c>
      <c r="F439" s="54" t="s">
        <v>3433</v>
      </c>
      <c r="G439" s="54" t="s">
        <v>3433</v>
      </c>
      <c r="H439" s="54" t="s">
        <v>115</v>
      </c>
      <c r="I439" s="54" t="s">
        <v>3434</v>
      </c>
      <c r="J439" s="54" t="s">
        <v>3434</v>
      </c>
    </row>
    <row r="440" spans="1:10" x14ac:dyDescent="0.2">
      <c r="A440" s="55" t="s">
        <v>3878</v>
      </c>
      <c r="B440" s="55">
        <v>2103010104</v>
      </c>
      <c r="C440" s="55" t="s">
        <v>1249</v>
      </c>
      <c r="D440" s="55" t="s">
        <v>3439</v>
      </c>
      <c r="E440" s="55" t="s">
        <v>3432</v>
      </c>
      <c r="F440" s="55" t="s">
        <v>3433</v>
      </c>
      <c r="G440" s="55" t="s">
        <v>3433</v>
      </c>
      <c r="H440" s="55" t="s">
        <v>115</v>
      </c>
      <c r="I440" s="55" t="s">
        <v>3434</v>
      </c>
      <c r="J440" s="55" t="s">
        <v>3434</v>
      </c>
    </row>
    <row r="441" spans="1:10" x14ac:dyDescent="0.2">
      <c r="A441" s="54" t="s">
        <v>3879</v>
      </c>
      <c r="B441" s="54">
        <v>21030102</v>
      </c>
      <c r="C441" s="54" t="s">
        <v>1252</v>
      </c>
      <c r="D441" s="54" t="s">
        <v>3431</v>
      </c>
      <c r="E441" s="54" t="s">
        <v>3499</v>
      </c>
      <c r="F441" s="54" t="s">
        <v>3433</v>
      </c>
      <c r="G441" s="54" t="s">
        <v>3433</v>
      </c>
      <c r="H441" s="54" t="s">
        <v>115</v>
      </c>
      <c r="I441" s="54" t="s">
        <v>3434</v>
      </c>
      <c r="J441" s="54" t="s">
        <v>3434</v>
      </c>
    </row>
    <row r="442" spans="1:10" x14ac:dyDescent="0.2">
      <c r="A442" s="55" t="s">
        <v>3880</v>
      </c>
      <c r="B442" s="55">
        <v>2103010201</v>
      </c>
      <c r="C442" s="55" t="s">
        <v>1255</v>
      </c>
      <c r="D442" s="55" t="s">
        <v>3439</v>
      </c>
      <c r="E442" s="55" t="s">
        <v>3499</v>
      </c>
      <c r="F442" s="55" t="s">
        <v>3433</v>
      </c>
      <c r="G442" s="55" t="s">
        <v>3433</v>
      </c>
      <c r="H442" s="55" t="s">
        <v>115</v>
      </c>
      <c r="I442" s="55" t="s">
        <v>3434</v>
      </c>
      <c r="J442" s="55" t="s">
        <v>3434</v>
      </c>
    </row>
    <row r="443" spans="1:10" x14ac:dyDescent="0.2">
      <c r="A443" s="54" t="s">
        <v>3881</v>
      </c>
      <c r="B443" s="54">
        <v>2103010202</v>
      </c>
      <c r="C443" s="54" t="s">
        <v>1258</v>
      </c>
      <c r="D443" s="54" t="s">
        <v>3439</v>
      </c>
      <c r="E443" s="54" t="s">
        <v>3499</v>
      </c>
      <c r="F443" s="54" t="s">
        <v>3433</v>
      </c>
      <c r="G443" s="54" t="s">
        <v>3433</v>
      </c>
      <c r="H443" s="54" t="s">
        <v>115</v>
      </c>
      <c r="I443" s="54" t="s">
        <v>3434</v>
      </c>
      <c r="J443" s="54" t="s">
        <v>3434</v>
      </c>
    </row>
    <row r="444" spans="1:10" x14ac:dyDescent="0.2">
      <c r="A444" s="55" t="s">
        <v>3882</v>
      </c>
      <c r="B444" s="55">
        <v>21030103</v>
      </c>
      <c r="C444" s="55" t="s">
        <v>1261</v>
      </c>
      <c r="D444" s="55" t="s">
        <v>3431</v>
      </c>
      <c r="E444" s="55" t="s">
        <v>3499</v>
      </c>
      <c r="F444" s="55" t="s">
        <v>3433</v>
      </c>
      <c r="G444" s="55" t="s">
        <v>3433</v>
      </c>
      <c r="H444" s="55" t="s">
        <v>115</v>
      </c>
      <c r="I444" s="55" t="s">
        <v>3434</v>
      </c>
      <c r="J444" s="55" t="s">
        <v>3434</v>
      </c>
    </row>
    <row r="445" spans="1:10" x14ac:dyDescent="0.2">
      <c r="A445" s="54" t="s">
        <v>3883</v>
      </c>
      <c r="B445" s="54">
        <v>2103010301</v>
      </c>
      <c r="C445" s="54" t="s">
        <v>1264</v>
      </c>
      <c r="D445" s="54" t="s">
        <v>3439</v>
      </c>
      <c r="E445" s="54" t="s">
        <v>3499</v>
      </c>
      <c r="F445" s="54" t="s">
        <v>3433</v>
      </c>
      <c r="G445" s="54" t="s">
        <v>3433</v>
      </c>
      <c r="H445" s="54" t="s">
        <v>115</v>
      </c>
      <c r="I445" s="54" t="s">
        <v>3434</v>
      </c>
      <c r="J445" s="54" t="s">
        <v>3434</v>
      </c>
    </row>
    <row r="446" spans="1:10" x14ac:dyDescent="0.2">
      <c r="A446" s="55" t="s">
        <v>3884</v>
      </c>
      <c r="B446" s="55">
        <v>2103010302</v>
      </c>
      <c r="C446" s="55" t="s">
        <v>1267</v>
      </c>
      <c r="D446" s="55" t="s">
        <v>3439</v>
      </c>
      <c r="E446" s="55" t="s">
        <v>3499</v>
      </c>
      <c r="F446" s="55" t="s">
        <v>3433</v>
      </c>
      <c r="G446" s="55" t="s">
        <v>3433</v>
      </c>
      <c r="H446" s="55" t="s">
        <v>115</v>
      </c>
      <c r="I446" s="55" t="s">
        <v>3434</v>
      </c>
      <c r="J446" s="55" t="s">
        <v>3434</v>
      </c>
    </row>
    <row r="447" spans="1:10" x14ac:dyDescent="0.2">
      <c r="A447" s="54" t="s">
        <v>3885</v>
      </c>
      <c r="B447" s="54">
        <v>210302</v>
      </c>
      <c r="C447" s="54" t="s">
        <v>1270</v>
      </c>
      <c r="D447" s="54" t="s">
        <v>3431</v>
      </c>
      <c r="E447" s="54" t="s">
        <v>3499</v>
      </c>
      <c r="F447" s="54" t="s">
        <v>3433</v>
      </c>
      <c r="G447" s="54" t="s">
        <v>3433</v>
      </c>
      <c r="H447" s="54" t="s">
        <v>115</v>
      </c>
      <c r="I447" s="54" t="s">
        <v>3434</v>
      </c>
      <c r="J447" s="54" t="s">
        <v>3434</v>
      </c>
    </row>
    <row r="448" spans="1:10" x14ac:dyDescent="0.2">
      <c r="A448" s="55" t="s">
        <v>3886</v>
      </c>
      <c r="B448" s="55">
        <v>21030201</v>
      </c>
      <c r="C448" s="55" t="s">
        <v>1273</v>
      </c>
      <c r="D448" s="55" t="s">
        <v>3439</v>
      </c>
      <c r="E448" s="55" t="s">
        <v>3499</v>
      </c>
      <c r="F448" s="55" t="s">
        <v>3433</v>
      </c>
      <c r="G448" s="55" t="s">
        <v>3433</v>
      </c>
      <c r="H448" s="55" t="s">
        <v>115</v>
      </c>
      <c r="I448" s="55" t="s">
        <v>3434</v>
      </c>
      <c r="J448" s="55" t="s">
        <v>3434</v>
      </c>
    </row>
    <row r="449" spans="1:10" x14ac:dyDescent="0.2">
      <c r="A449" s="54" t="s">
        <v>3887</v>
      </c>
      <c r="B449" s="54">
        <v>21030202</v>
      </c>
      <c r="C449" s="54" t="s">
        <v>1276</v>
      </c>
      <c r="D449" s="54" t="s">
        <v>3439</v>
      </c>
      <c r="E449" s="54" t="s">
        <v>3499</v>
      </c>
      <c r="F449" s="54" t="s">
        <v>3433</v>
      </c>
      <c r="G449" s="54" t="s">
        <v>3433</v>
      </c>
      <c r="H449" s="54" t="s">
        <v>115</v>
      </c>
      <c r="I449" s="54" t="s">
        <v>3434</v>
      </c>
      <c r="J449" s="54" t="s">
        <v>3434</v>
      </c>
    </row>
    <row r="450" spans="1:10" x14ac:dyDescent="0.2">
      <c r="A450" s="55" t="s">
        <v>3888</v>
      </c>
      <c r="B450" s="55">
        <v>21030203</v>
      </c>
      <c r="C450" s="55" t="s">
        <v>1279</v>
      </c>
      <c r="D450" s="55" t="s">
        <v>3439</v>
      </c>
      <c r="E450" s="55" t="s">
        <v>3499</v>
      </c>
      <c r="F450" s="55" t="s">
        <v>3433</v>
      </c>
      <c r="G450" s="55" t="s">
        <v>3433</v>
      </c>
      <c r="H450" s="55" t="s">
        <v>115</v>
      </c>
      <c r="I450" s="55" t="s">
        <v>3434</v>
      </c>
      <c r="J450" s="55" t="s">
        <v>3434</v>
      </c>
    </row>
    <row r="451" spans="1:10" x14ac:dyDescent="0.2">
      <c r="A451" s="54" t="s">
        <v>3889</v>
      </c>
      <c r="B451" s="54">
        <v>21030204</v>
      </c>
      <c r="C451" s="54" t="s">
        <v>1282</v>
      </c>
      <c r="D451" s="54" t="s">
        <v>3439</v>
      </c>
      <c r="E451" s="54" t="s">
        <v>3499</v>
      </c>
      <c r="F451" s="54" t="s">
        <v>3433</v>
      </c>
      <c r="G451" s="54" t="s">
        <v>3433</v>
      </c>
      <c r="H451" s="54" t="s">
        <v>115</v>
      </c>
      <c r="I451" s="54" t="s">
        <v>3434</v>
      </c>
      <c r="J451" s="54" t="s">
        <v>3434</v>
      </c>
    </row>
    <row r="452" spans="1:10" x14ac:dyDescent="0.2">
      <c r="A452" s="55" t="s">
        <v>3890</v>
      </c>
      <c r="B452" s="55">
        <v>2104</v>
      </c>
      <c r="C452" s="55" t="s">
        <v>3891</v>
      </c>
      <c r="D452" s="55" t="s">
        <v>3431</v>
      </c>
      <c r="E452" s="55" t="s">
        <v>3499</v>
      </c>
      <c r="F452" s="55" t="s">
        <v>3433</v>
      </c>
      <c r="G452" s="55" t="s">
        <v>3433</v>
      </c>
      <c r="H452" s="55" t="s">
        <v>115</v>
      </c>
      <c r="I452" s="55" t="s">
        <v>3434</v>
      </c>
      <c r="J452" s="55" t="s">
        <v>3434</v>
      </c>
    </row>
    <row r="453" spans="1:10" x14ac:dyDescent="0.2">
      <c r="A453" s="54" t="s">
        <v>3892</v>
      </c>
      <c r="B453" s="54">
        <v>210401</v>
      </c>
      <c r="C453" s="54" t="s">
        <v>3893</v>
      </c>
      <c r="D453" s="54" t="s">
        <v>3431</v>
      </c>
      <c r="E453" s="54" t="s">
        <v>3499</v>
      </c>
      <c r="F453" s="54" t="s">
        <v>3433</v>
      </c>
      <c r="G453" s="54" t="s">
        <v>3433</v>
      </c>
      <c r="H453" s="54" t="s">
        <v>115</v>
      </c>
      <c r="I453" s="54" t="s">
        <v>3434</v>
      </c>
      <c r="J453" s="54" t="s">
        <v>3434</v>
      </c>
    </row>
    <row r="454" spans="1:10" x14ac:dyDescent="0.2">
      <c r="A454" s="55" t="s">
        <v>3894</v>
      </c>
      <c r="B454" s="55">
        <v>210402</v>
      </c>
      <c r="C454" s="55" t="s">
        <v>3895</v>
      </c>
      <c r="D454" s="55" t="s">
        <v>3431</v>
      </c>
      <c r="E454" s="55" t="s">
        <v>3499</v>
      </c>
      <c r="F454" s="55" t="s">
        <v>3433</v>
      </c>
      <c r="G454" s="55" t="s">
        <v>3433</v>
      </c>
      <c r="H454" s="55" t="s">
        <v>115</v>
      </c>
      <c r="I454" s="55" t="s">
        <v>3434</v>
      </c>
      <c r="J454" s="55" t="s">
        <v>3434</v>
      </c>
    </row>
    <row r="455" spans="1:10" x14ac:dyDescent="0.2">
      <c r="A455" s="54" t="s">
        <v>3896</v>
      </c>
      <c r="B455" s="54">
        <v>210403</v>
      </c>
      <c r="C455" s="54" t="s">
        <v>3897</v>
      </c>
      <c r="D455" s="54" t="s">
        <v>3431</v>
      </c>
      <c r="E455" s="54" t="s">
        <v>3499</v>
      </c>
      <c r="F455" s="54" t="s">
        <v>3433</v>
      </c>
      <c r="G455" s="54" t="s">
        <v>3433</v>
      </c>
      <c r="H455" s="54" t="s">
        <v>115</v>
      </c>
      <c r="I455" s="54" t="s">
        <v>3434</v>
      </c>
      <c r="J455" s="54" t="s">
        <v>3434</v>
      </c>
    </row>
    <row r="456" spans="1:10" x14ac:dyDescent="0.2">
      <c r="A456" s="55" t="s">
        <v>3898</v>
      </c>
      <c r="B456" s="55">
        <v>2105</v>
      </c>
      <c r="C456" s="55" t="s">
        <v>1285</v>
      </c>
      <c r="D456" s="55" t="s">
        <v>3431</v>
      </c>
      <c r="E456" s="55" t="s">
        <v>3499</v>
      </c>
      <c r="F456" s="55" t="s">
        <v>3433</v>
      </c>
      <c r="G456" s="55" t="s">
        <v>3433</v>
      </c>
      <c r="H456" s="55" t="s">
        <v>115</v>
      </c>
      <c r="I456" s="55" t="s">
        <v>3434</v>
      </c>
      <c r="J456" s="55" t="s">
        <v>3434</v>
      </c>
    </row>
    <row r="457" spans="1:10" x14ac:dyDescent="0.2">
      <c r="A457" s="54" t="s">
        <v>3899</v>
      </c>
      <c r="B457" s="54">
        <v>210501</v>
      </c>
      <c r="C457" s="54" t="s">
        <v>1288</v>
      </c>
      <c r="D457" s="54" t="s">
        <v>3431</v>
      </c>
      <c r="E457" s="54" t="s">
        <v>3499</v>
      </c>
      <c r="F457" s="54" t="s">
        <v>3433</v>
      </c>
      <c r="G457" s="54" t="s">
        <v>3433</v>
      </c>
      <c r="H457" s="54" t="s">
        <v>115</v>
      </c>
      <c r="I457" s="54" t="s">
        <v>3434</v>
      </c>
      <c r="J457" s="54" t="s">
        <v>3434</v>
      </c>
    </row>
    <row r="458" spans="1:10" x14ac:dyDescent="0.2">
      <c r="A458" s="55" t="s">
        <v>3900</v>
      </c>
      <c r="B458" s="55">
        <v>21050101</v>
      </c>
      <c r="C458" s="55" t="s">
        <v>1290</v>
      </c>
      <c r="D458" s="55" t="s">
        <v>3439</v>
      </c>
      <c r="E458" s="55" t="s">
        <v>3499</v>
      </c>
      <c r="F458" s="55" t="s">
        <v>3433</v>
      </c>
      <c r="G458" s="55" t="s">
        <v>3433</v>
      </c>
      <c r="H458" s="55" t="s">
        <v>115</v>
      </c>
      <c r="I458" s="55" t="s">
        <v>3434</v>
      </c>
      <c r="J458" s="55" t="s">
        <v>3434</v>
      </c>
    </row>
    <row r="459" spans="1:10" x14ac:dyDescent="0.2">
      <c r="A459" s="54" t="s">
        <v>3901</v>
      </c>
      <c r="B459" s="54">
        <v>21050102</v>
      </c>
      <c r="C459" s="54" t="s">
        <v>1293</v>
      </c>
      <c r="D459" s="54" t="s">
        <v>3439</v>
      </c>
      <c r="E459" s="54" t="s">
        <v>3499</v>
      </c>
      <c r="F459" s="54" t="s">
        <v>3433</v>
      </c>
      <c r="G459" s="54" t="s">
        <v>3433</v>
      </c>
      <c r="H459" s="54" t="s">
        <v>115</v>
      </c>
      <c r="I459" s="54" t="s">
        <v>3434</v>
      </c>
      <c r="J459" s="54" t="s">
        <v>3434</v>
      </c>
    </row>
    <row r="460" spans="1:10" x14ac:dyDescent="0.2">
      <c r="A460" s="55" t="s">
        <v>3902</v>
      </c>
      <c r="B460" s="55">
        <v>21050103</v>
      </c>
      <c r="C460" s="55" t="s">
        <v>1296</v>
      </c>
      <c r="D460" s="55" t="s">
        <v>3439</v>
      </c>
      <c r="E460" s="55" t="s">
        <v>3499</v>
      </c>
      <c r="F460" s="55" t="s">
        <v>3433</v>
      </c>
      <c r="G460" s="55" t="s">
        <v>3433</v>
      </c>
      <c r="H460" s="55" t="s">
        <v>115</v>
      </c>
      <c r="I460" s="55" t="s">
        <v>3434</v>
      </c>
      <c r="J460" s="55" t="s">
        <v>3434</v>
      </c>
    </row>
    <row r="461" spans="1:10" x14ac:dyDescent="0.2">
      <c r="A461" s="54" t="s">
        <v>3903</v>
      </c>
      <c r="B461" s="54">
        <v>21050104</v>
      </c>
      <c r="C461" s="54" t="s">
        <v>1299</v>
      </c>
      <c r="D461" s="54" t="s">
        <v>3439</v>
      </c>
      <c r="E461" s="54" t="s">
        <v>3499</v>
      </c>
      <c r="F461" s="54" t="s">
        <v>3433</v>
      </c>
      <c r="G461" s="54" t="s">
        <v>3433</v>
      </c>
      <c r="H461" s="54" t="s">
        <v>115</v>
      </c>
      <c r="I461" s="54" t="s">
        <v>3434</v>
      </c>
      <c r="J461" s="54" t="s">
        <v>3434</v>
      </c>
    </row>
    <row r="462" spans="1:10" x14ac:dyDescent="0.2">
      <c r="A462" s="55" t="s">
        <v>3904</v>
      </c>
      <c r="B462" s="55">
        <v>21050105</v>
      </c>
      <c r="C462" s="55" t="s">
        <v>69</v>
      </c>
      <c r="D462" s="55" t="s">
        <v>3439</v>
      </c>
      <c r="E462" s="55" t="s">
        <v>3499</v>
      </c>
      <c r="F462" s="55" t="s">
        <v>3433</v>
      </c>
      <c r="G462" s="55" t="s">
        <v>3433</v>
      </c>
      <c r="H462" s="55" t="s">
        <v>115</v>
      </c>
      <c r="I462" s="55" t="s">
        <v>3434</v>
      </c>
      <c r="J462" s="55" t="s">
        <v>3434</v>
      </c>
    </row>
    <row r="463" spans="1:10" x14ac:dyDescent="0.2">
      <c r="A463" s="54" t="s">
        <v>3905</v>
      </c>
      <c r="B463" s="54">
        <v>22</v>
      </c>
      <c r="C463" s="54" t="s">
        <v>1304</v>
      </c>
      <c r="D463" s="54" t="s">
        <v>3431</v>
      </c>
      <c r="E463" s="54" t="s">
        <v>3499</v>
      </c>
      <c r="F463" s="54" t="s">
        <v>3433</v>
      </c>
      <c r="G463" s="54" t="s">
        <v>3433</v>
      </c>
      <c r="H463" s="54" t="s">
        <v>115</v>
      </c>
      <c r="I463" s="54" t="s">
        <v>3434</v>
      </c>
      <c r="J463" s="54" t="s">
        <v>3434</v>
      </c>
    </row>
    <row r="464" spans="1:10" x14ac:dyDescent="0.2">
      <c r="A464" s="55" t="s">
        <v>3906</v>
      </c>
      <c r="B464" s="55">
        <v>2201</v>
      </c>
      <c r="C464" s="55" t="s">
        <v>1307</v>
      </c>
      <c r="D464" s="55" t="s">
        <v>3431</v>
      </c>
      <c r="E464" s="55" t="s">
        <v>3499</v>
      </c>
      <c r="F464" s="55" t="s">
        <v>3433</v>
      </c>
      <c r="G464" s="55" t="s">
        <v>3433</v>
      </c>
      <c r="H464" s="55" t="s">
        <v>115</v>
      </c>
      <c r="I464" s="55" t="s">
        <v>3434</v>
      </c>
      <c r="J464" s="55" t="s">
        <v>3434</v>
      </c>
    </row>
    <row r="465" spans="1:10" x14ac:dyDescent="0.2">
      <c r="A465" s="54" t="s">
        <v>3907</v>
      </c>
      <c r="B465" s="54">
        <v>220101</v>
      </c>
      <c r="C465" s="54" t="s">
        <v>1310</v>
      </c>
      <c r="D465" s="54" t="s">
        <v>3431</v>
      </c>
      <c r="E465" s="54" t="s">
        <v>3499</v>
      </c>
      <c r="F465" s="54" t="s">
        <v>3433</v>
      </c>
      <c r="G465" s="54" t="s">
        <v>3433</v>
      </c>
      <c r="H465" s="54" t="s">
        <v>115</v>
      </c>
      <c r="I465" s="54" t="s">
        <v>3434</v>
      </c>
      <c r="J465" s="54" t="s">
        <v>3434</v>
      </c>
    </row>
    <row r="466" spans="1:10" x14ac:dyDescent="0.2">
      <c r="A466" s="55" t="s">
        <v>3908</v>
      </c>
      <c r="B466" s="55">
        <v>22010101</v>
      </c>
      <c r="C466" s="55" t="s">
        <v>1313</v>
      </c>
      <c r="D466" s="55" t="s">
        <v>3439</v>
      </c>
      <c r="E466" s="55" t="s">
        <v>3499</v>
      </c>
      <c r="F466" s="55" t="s">
        <v>3433</v>
      </c>
      <c r="G466" s="55" t="s">
        <v>3433</v>
      </c>
      <c r="H466" s="55" t="s">
        <v>115</v>
      </c>
      <c r="I466" s="55" t="s">
        <v>3434</v>
      </c>
      <c r="J466" s="55" t="s">
        <v>3434</v>
      </c>
    </row>
    <row r="467" spans="1:10" x14ac:dyDescent="0.2">
      <c r="A467" s="54" t="s">
        <v>3909</v>
      </c>
      <c r="B467" s="54">
        <v>22010102</v>
      </c>
      <c r="C467" s="54" t="s">
        <v>1316</v>
      </c>
      <c r="D467" s="54" t="s">
        <v>3439</v>
      </c>
      <c r="E467" s="54" t="s">
        <v>3499</v>
      </c>
      <c r="F467" s="54" t="s">
        <v>3433</v>
      </c>
      <c r="G467" s="54" t="s">
        <v>3433</v>
      </c>
      <c r="H467" s="54" t="s">
        <v>115</v>
      </c>
      <c r="I467" s="54" t="s">
        <v>3434</v>
      </c>
      <c r="J467" s="54" t="s">
        <v>3434</v>
      </c>
    </row>
    <row r="468" spans="1:10" x14ac:dyDescent="0.2">
      <c r="A468" s="55" t="s">
        <v>3910</v>
      </c>
      <c r="B468" s="55">
        <v>22010103</v>
      </c>
      <c r="C468" s="55" t="s">
        <v>1319</v>
      </c>
      <c r="D468" s="55" t="s">
        <v>3439</v>
      </c>
      <c r="E468" s="55" t="s">
        <v>3432</v>
      </c>
      <c r="F468" s="55" t="s">
        <v>3433</v>
      </c>
      <c r="G468" s="55" t="s">
        <v>3433</v>
      </c>
      <c r="H468" s="55" t="s">
        <v>115</v>
      </c>
      <c r="I468" s="55" t="s">
        <v>3434</v>
      </c>
      <c r="J468" s="55" t="s">
        <v>3434</v>
      </c>
    </row>
    <row r="469" spans="1:10" x14ac:dyDescent="0.2">
      <c r="A469" s="54" t="s">
        <v>3911</v>
      </c>
      <c r="B469" s="54">
        <v>22010104</v>
      </c>
      <c r="C469" s="54" t="s">
        <v>1322</v>
      </c>
      <c r="D469" s="54" t="s">
        <v>3439</v>
      </c>
      <c r="E469" s="54" t="s">
        <v>3499</v>
      </c>
      <c r="F469" s="54" t="s">
        <v>3433</v>
      </c>
      <c r="G469" s="54" t="s">
        <v>3433</v>
      </c>
      <c r="H469" s="54" t="s">
        <v>115</v>
      </c>
      <c r="I469" s="54" t="s">
        <v>3434</v>
      </c>
      <c r="J469" s="54" t="s">
        <v>3434</v>
      </c>
    </row>
    <row r="470" spans="1:10" x14ac:dyDescent="0.2">
      <c r="A470" s="55" t="s">
        <v>3912</v>
      </c>
      <c r="B470" s="55">
        <v>22010105</v>
      </c>
      <c r="C470" s="55" t="s">
        <v>1325</v>
      </c>
      <c r="D470" s="55" t="s">
        <v>3439</v>
      </c>
      <c r="E470" s="55" t="s">
        <v>3499</v>
      </c>
      <c r="F470" s="55" t="s">
        <v>3433</v>
      </c>
      <c r="G470" s="55" t="s">
        <v>3433</v>
      </c>
      <c r="H470" s="55" t="s">
        <v>115</v>
      </c>
      <c r="I470" s="55" t="s">
        <v>3434</v>
      </c>
      <c r="J470" s="55" t="s">
        <v>3434</v>
      </c>
    </row>
    <row r="471" spans="1:10" x14ac:dyDescent="0.2">
      <c r="A471" s="54" t="s">
        <v>3913</v>
      </c>
      <c r="B471" s="54">
        <v>22010106</v>
      </c>
      <c r="C471" s="54" t="s">
        <v>1328</v>
      </c>
      <c r="D471" s="54" t="s">
        <v>3439</v>
      </c>
      <c r="E471" s="54" t="s">
        <v>3432</v>
      </c>
      <c r="F471" s="54" t="s">
        <v>3433</v>
      </c>
      <c r="G471" s="54" t="s">
        <v>3433</v>
      </c>
      <c r="H471" s="54" t="s">
        <v>115</v>
      </c>
      <c r="I471" s="54" t="s">
        <v>3434</v>
      </c>
      <c r="J471" s="54" t="s">
        <v>3434</v>
      </c>
    </row>
    <row r="472" spans="1:10" x14ac:dyDescent="0.2">
      <c r="A472" s="55" t="s">
        <v>3914</v>
      </c>
      <c r="B472" s="55">
        <v>220102</v>
      </c>
      <c r="C472" s="55" t="s">
        <v>1331</v>
      </c>
      <c r="D472" s="55" t="s">
        <v>3431</v>
      </c>
      <c r="E472" s="55" t="s">
        <v>3499</v>
      </c>
      <c r="F472" s="55" t="s">
        <v>3433</v>
      </c>
      <c r="G472" s="55" t="s">
        <v>3433</v>
      </c>
      <c r="H472" s="55" t="s">
        <v>115</v>
      </c>
      <c r="I472" s="55" t="s">
        <v>3434</v>
      </c>
      <c r="J472" s="55" t="s">
        <v>3434</v>
      </c>
    </row>
    <row r="473" spans="1:10" x14ac:dyDescent="0.2">
      <c r="A473" s="54" t="s">
        <v>3915</v>
      </c>
      <c r="B473" s="54">
        <v>22010201</v>
      </c>
      <c r="C473" s="54" t="s">
        <v>1334</v>
      </c>
      <c r="D473" s="54" t="s">
        <v>3439</v>
      </c>
      <c r="E473" s="54" t="s">
        <v>3499</v>
      </c>
      <c r="F473" s="54" t="s">
        <v>3433</v>
      </c>
      <c r="G473" s="54" t="s">
        <v>3433</v>
      </c>
      <c r="H473" s="54" t="s">
        <v>115</v>
      </c>
      <c r="I473" s="54" t="s">
        <v>3434</v>
      </c>
      <c r="J473" s="54" t="s">
        <v>3434</v>
      </c>
    </row>
    <row r="474" spans="1:10" x14ac:dyDescent="0.2">
      <c r="A474" s="55" t="s">
        <v>3916</v>
      </c>
      <c r="B474" s="55">
        <v>220103</v>
      </c>
      <c r="C474" s="55" t="s">
        <v>1336</v>
      </c>
      <c r="D474" s="55" t="s">
        <v>3431</v>
      </c>
      <c r="E474" s="55" t="s">
        <v>3499</v>
      </c>
      <c r="F474" s="55" t="s">
        <v>3433</v>
      </c>
      <c r="G474" s="55" t="s">
        <v>3433</v>
      </c>
      <c r="H474" s="55" t="s">
        <v>115</v>
      </c>
      <c r="I474" s="55" t="s">
        <v>3434</v>
      </c>
      <c r="J474" s="55" t="s">
        <v>3434</v>
      </c>
    </row>
    <row r="475" spans="1:10" x14ac:dyDescent="0.2">
      <c r="A475" s="54" t="s">
        <v>3917</v>
      </c>
      <c r="B475" s="54">
        <v>22010301</v>
      </c>
      <c r="C475" s="54" t="s">
        <v>1338</v>
      </c>
      <c r="D475" s="54" t="s">
        <v>3439</v>
      </c>
      <c r="E475" s="54" t="s">
        <v>3499</v>
      </c>
      <c r="F475" s="54" t="s">
        <v>3433</v>
      </c>
      <c r="G475" s="54" t="s">
        <v>3433</v>
      </c>
      <c r="H475" s="54" t="s">
        <v>115</v>
      </c>
      <c r="I475" s="54" t="s">
        <v>3434</v>
      </c>
      <c r="J475" s="54" t="s">
        <v>3434</v>
      </c>
    </row>
    <row r="476" spans="1:10" x14ac:dyDescent="0.2">
      <c r="A476" s="55" t="s">
        <v>3918</v>
      </c>
      <c r="B476" s="55">
        <v>22010302</v>
      </c>
      <c r="C476" s="55" t="s">
        <v>1341</v>
      </c>
      <c r="D476" s="55" t="s">
        <v>3439</v>
      </c>
      <c r="E476" s="55" t="s">
        <v>3432</v>
      </c>
      <c r="F476" s="55" t="s">
        <v>3433</v>
      </c>
      <c r="G476" s="55" t="s">
        <v>3433</v>
      </c>
      <c r="H476" s="55" t="s">
        <v>115</v>
      </c>
      <c r="I476" s="55" t="s">
        <v>3434</v>
      </c>
      <c r="J476" s="55" t="s">
        <v>3434</v>
      </c>
    </row>
    <row r="477" spans="1:10" x14ac:dyDescent="0.2">
      <c r="A477" s="54" t="s">
        <v>3919</v>
      </c>
      <c r="B477" s="54">
        <v>220104</v>
      </c>
      <c r="C477" s="54" t="s">
        <v>1344</v>
      </c>
      <c r="D477" s="54" t="s">
        <v>3431</v>
      </c>
      <c r="E477" s="54" t="s">
        <v>3499</v>
      </c>
      <c r="F477" s="54" t="s">
        <v>3433</v>
      </c>
      <c r="G477" s="54" t="s">
        <v>3433</v>
      </c>
      <c r="H477" s="54" t="s">
        <v>115</v>
      </c>
      <c r="I477" s="54" t="s">
        <v>3434</v>
      </c>
      <c r="J477" s="54" t="s">
        <v>3434</v>
      </c>
    </row>
    <row r="478" spans="1:10" x14ac:dyDescent="0.2">
      <c r="A478" s="55" t="s">
        <v>3920</v>
      </c>
      <c r="B478" s="55">
        <v>22010401</v>
      </c>
      <c r="C478" s="55" t="s">
        <v>1346</v>
      </c>
      <c r="D478" s="55" t="s">
        <v>3439</v>
      </c>
      <c r="E478" s="55" t="s">
        <v>3499</v>
      </c>
      <c r="F478" s="55" t="s">
        <v>3433</v>
      </c>
      <c r="G478" s="55" t="s">
        <v>3433</v>
      </c>
      <c r="H478" s="55" t="s">
        <v>115</v>
      </c>
      <c r="I478" s="55" t="s">
        <v>3434</v>
      </c>
      <c r="J478" s="55" t="s">
        <v>3434</v>
      </c>
    </row>
    <row r="479" spans="1:10" x14ac:dyDescent="0.2">
      <c r="A479" s="54" t="s">
        <v>3921</v>
      </c>
      <c r="B479" s="54">
        <v>2202</v>
      </c>
      <c r="C479" s="54" t="s">
        <v>1348</v>
      </c>
      <c r="D479" s="54" t="s">
        <v>3431</v>
      </c>
      <c r="E479" s="54" t="s">
        <v>3499</v>
      </c>
      <c r="F479" s="54" t="s">
        <v>3433</v>
      </c>
      <c r="G479" s="54" t="s">
        <v>3433</v>
      </c>
      <c r="H479" s="54" t="s">
        <v>115</v>
      </c>
      <c r="I479" s="54" t="s">
        <v>3434</v>
      </c>
      <c r="J479" s="54" t="s">
        <v>3434</v>
      </c>
    </row>
    <row r="480" spans="1:10" x14ac:dyDescent="0.2">
      <c r="A480" s="55" t="s">
        <v>3922</v>
      </c>
      <c r="B480" s="55">
        <v>220201</v>
      </c>
      <c r="C480" s="55" t="s">
        <v>1351</v>
      </c>
      <c r="D480" s="55" t="s">
        <v>3431</v>
      </c>
      <c r="E480" s="55" t="s">
        <v>3499</v>
      </c>
      <c r="F480" s="55" t="s">
        <v>3433</v>
      </c>
      <c r="G480" s="55" t="s">
        <v>3433</v>
      </c>
      <c r="H480" s="55" t="s">
        <v>115</v>
      </c>
      <c r="I480" s="55" t="s">
        <v>3434</v>
      </c>
      <c r="J480" s="55" t="s">
        <v>3434</v>
      </c>
    </row>
    <row r="481" spans="1:10" x14ac:dyDescent="0.2">
      <c r="A481" s="54" t="s">
        <v>3923</v>
      </c>
      <c r="B481" s="54">
        <v>22020101</v>
      </c>
      <c r="C481" s="54" t="s">
        <v>1353</v>
      </c>
      <c r="D481" s="54" t="s">
        <v>3431</v>
      </c>
      <c r="E481" s="54" t="s">
        <v>3499</v>
      </c>
      <c r="F481" s="54" t="s">
        <v>3433</v>
      </c>
      <c r="G481" s="54" t="s">
        <v>3433</v>
      </c>
      <c r="H481" s="54" t="s">
        <v>115</v>
      </c>
      <c r="I481" s="54" t="s">
        <v>3434</v>
      </c>
      <c r="J481" s="54" t="s">
        <v>3434</v>
      </c>
    </row>
    <row r="482" spans="1:10" x14ac:dyDescent="0.2">
      <c r="A482" s="55" t="s">
        <v>3924</v>
      </c>
      <c r="B482" s="55">
        <v>2202010101</v>
      </c>
      <c r="C482" s="55" t="s">
        <v>1356</v>
      </c>
      <c r="D482" s="55" t="s">
        <v>3439</v>
      </c>
      <c r="E482" s="55" t="s">
        <v>3499</v>
      </c>
      <c r="F482" s="55" t="s">
        <v>3433</v>
      </c>
      <c r="G482" s="55" t="s">
        <v>3433</v>
      </c>
      <c r="H482" s="55" t="s">
        <v>115</v>
      </c>
      <c r="I482" s="55" t="s">
        <v>3434</v>
      </c>
      <c r="J482" s="55" t="s">
        <v>3434</v>
      </c>
    </row>
    <row r="483" spans="1:10" x14ac:dyDescent="0.2">
      <c r="A483" s="54" t="s">
        <v>3925</v>
      </c>
      <c r="B483" s="54">
        <v>2202010102</v>
      </c>
      <c r="C483" s="54" t="s">
        <v>1359</v>
      </c>
      <c r="D483" s="54" t="s">
        <v>3439</v>
      </c>
      <c r="E483" s="54" t="s">
        <v>3499</v>
      </c>
      <c r="F483" s="54" t="s">
        <v>3433</v>
      </c>
      <c r="G483" s="54" t="s">
        <v>3433</v>
      </c>
      <c r="H483" s="54" t="s">
        <v>115</v>
      </c>
      <c r="I483" s="54" t="s">
        <v>3434</v>
      </c>
      <c r="J483" s="54" t="s">
        <v>3434</v>
      </c>
    </row>
    <row r="484" spans="1:10" x14ac:dyDescent="0.2">
      <c r="A484" s="55" t="s">
        <v>3926</v>
      </c>
      <c r="B484" s="55">
        <v>2202010103</v>
      </c>
      <c r="C484" s="55" t="s">
        <v>1362</v>
      </c>
      <c r="D484" s="55" t="s">
        <v>3439</v>
      </c>
      <c r="E484" s="55" t="s">
        <v>3499</v>
      </c>
      <c r="F484" s="55" t="s">
        <v>3433</v>
      </c>
      <c r="G484" s="55" t="s">
        <v>3433</v>
      </c>
      <c r="H484" s="55" t="s">
        <v>115</v>
      </c>
      <c r="I484" s="55" t="s">
        <v>3434</v>
      </c>
      <c r="J484" s="55" t="s">
        <v>3434</v>
      </c>
    </row>
    <row r="485" spans="1:10" x14ac:dyDescent="0.2">
      <c r="A485" s="54" t="s">
        <v>3927</v>
      </c>
      <c r="B485" s="54">
        <v>2202010104</v>
      </c>
      <c r="C485" s="54" t="s">
        <v>1365</v>
      </c>
      <c r="D485" s="54" t="s">
        <v>3439</v>
      </c>
      <c r="E485" s="54" t="s">
        <v>3432</v>
      </c>
      <c r="F485" s="54" t="s">
        <v>3433</v>
      </c>
      <c r="G485" s="54" t="s">
        <v>3433</v>
      </c>
      <c r="H485" s="54" t="s">
        <v>115</v>
      </c>
      <c r="I485" s="54" t="s">
        <v>3434</v>
      </c>
      <c r="J485" s="54" t="s">
        <v>3434</v>
      </c>
    </row>
    <row r="486" spans="1:10" x14ac:dyDescent="0.2">
      <c r="A486" s="55" t="s">
        <v>3928</v>
      </c>
      <c r="B486" s="55">
        <v>2202010105</v>
      </c>
      <c r="C486" s="55" t="s">
        <v>1368</v>
      </c>
      <c r="D486" s="55" t="s">
        <v>3439</v>
      </c>
      <c r="E486" s="55" t="s">
        <v>3499</v>
      </c>
      <c r="F486" s="55" t="s">
        <v>3433</v>
      </c>
      <c r="G486" s="55" t="s">
        <v>3433</v>
      </c>
      <c r="H486" s="55" t="s">
        <v>115</v>
      </c>
      <c r="I486" s="55" t="s">
        <v>3434</v>
      </c>
      <c r="J486" s="55" t="s">
        <v>3434</v>
      </c>
    </row>
    <row r="487" spans="1:10" x14ac:dyDescent="0.2">
      <c r="A487" s="54" t="s">
        <v>3929</v>
      </c>
      <c r="B487" s="54">
        <v>2202010106</v>
      </c>
      <c r="C487" s="54" t="s">
        <v>1365</v>
      </c>
      <c r="D487" s="54" t="s">
        <v>3439</v>
      </c>
      <c r="E487" s="54" t="s">
        <v>3432</v>
      </c>
      <c r="F487" s="54" t="s">
        <v>3433</v>
      </c>
      <c r="G487" s="54" t="s">
        <v>3433</v>
      </c>
      <c r="H487" s="54" t="s">
        <v>115</v>
      </c>
      <c r="I487" s="54" t="s">
        <v>3434</v>
      </c>
      <c r="J487" s="54" t="s">
        <v>3434</v>
      </c>
    </row>
    <row r="488" spans="1:10" x14ac:dyDescent="0.2">
      <c r="A488" s="55" t="s">
        <v>3930</v>
      </c>
      <c r="B488" s="55">
        <v>22020102</v>
      </c>
      <c r="C488" s="55" t="s">
        <v>1162</v>
      </c>
      <c r="D488" s="55" t="s">
        <v>3431</v>
      </c>
      <c r="E488" s="55" t="s">
        <v>3499</v>
      </c>
      <c r="F488" s="55" t="s">
        <v>3433</v>
      </c>
      <c r="G488" s="55" t="s">
        <v>3433</v>
      </c>
      <c r="H488" s="55" t="s">
        <v>115</v>
      </c>
      <c r="I488" s="55" t="s">
        <v>3434</v>
      </c>
      <c r="J488" s="55" t="s">
        <v>3434</v>
      </c>
    </row>
    <row r="489" spans="1:10" x14ac:dyDescent="0.2">
      <c r="A489" s="54" t="s">
        <v>3931</v>
      </c>
      <c r="B489" s="54">
        <v>2202010201</v>
      </c>
      <c r="C489" s="54" t="s">
        <v>1373</v>
      </c>
      <c r="D489" s="54" t="s">
        <v>3439</v>
      </c>
      <c r="E489" s="54" t="s">
        <v>3499</v>
      </c>
      <c r="F489" s="54" t="s">
        <v>3433</v>
      </c>
      <c r="G489" s="54" t="s">
        <v>3433</v>
      </c>
      <c r="H489" s="54" t="s">
        <v>115</v>
      </c>
      <c r="I489" s="54" t="s">
        <v>3434</v>
      </c>
      <c r="J489" s="54" t="s">
        <v>3434</v>
      </c>
    </row>
    <row r="490" spans="1:10" x14ac:dyDescent="0.2">
      <c r="A490" s="55" t="s">
        <v>3932</v>
      </c>
      <c r="B490" s="55">
        <v>2202010202</v>
      </c>
      <c r="C490" s="55" t="s">
        <v>1375</v>
      </c>
      <c r="D490" s="55" t="s">
        <v>3439</v>
      </c>
      <c r="E490" s="55" t="s">
        <v>3499</v>
      </c>
      <c r="F490" s="55" t="s">
        <v>3433</v>
      </c>
      <c r="G490" s="55" t="s">
        <v>3433</v>
      </c>
      <c r="H490" s="55" t="s">
        <v>115</v>
      </c>
      <c r="I490" s="55" t="s">
        <v>3434</v>
      </c>
      <c r="J490" s="55" t="s">
        <v>3434</v>
      </c>
    </row>
    <row r="491" spans="1:10" x14ac:dyDescent="0.2">
      <c r="A491" s="54" t="s">
        <v>3933</v>
      </c>
      <c r="B491" s="54">
        <v>2202010203</v>
      </c>
      <c r="C491" s="54" t="s">
        <v>1378</v>
      </c>
      <c r="D491" s="54" t="s">
        <v>3439</v>
      </c>
      <c r="E491" s="54" t="s">
        <v>3432</v>
      </c>
      <c r="F491" s="54" t="s">
        <v>3433</v>
      </c>
      <c r="G491" s="54" t="s">
        <v>3433</v>
      </c>
      <c r="H491" s="54" t="s">
        <v>115</v>
      </c>
      <c r="I491" s="54" t="s">
        <v>3434</v>
      </c>
      <c r="J491" s="54" t="s">
        <v>3434</v>
      </c>
    </row>
    <row r="492" spans="1:10" x14ac:dyDescent="0.2">
      <c r="A492" s="55" t="s">
        <v>3934</v>
      </c>
      <c r="B492" s="55">
        <v>22020103</v>
      </c>
      <c r="C492" s="55" t="s">
        <v>1381</v>
      </c>
      <c r="D492" s="55" t="s">
        <v>3431</v>
      </c>
      <c r="E492" s="55" t="s">
        <v>3499</v>
      </c>
      <c r="F492" s="55" t="s">
        <v>3433</v>
      </c>
      <c r="G492" s="55" t="s">
        <v>3433</v>
      </c>
      <c r="H492" s="55" t="s">
        <v>115</v>
      </c>
      <c r="I492" s="55" t="s">
        <v>3434</v>
      </c>
      <c r="J492" s="55" t="s">
        <v>3434</v>
      </c>
    </row>
    <row r="493" spans="1:10" x14ac:dyDescent="0.2">
      <c r="A493" s="54" t="s">
        <v>3935</v>
      </c>
      <c r="B493" s="54">
        <v>2202010301</v>
      </c>
      <c r="C493" s="54" t="s">
        <v>1384</v>
      </c>
      <c r="D493" s="54" t="s">
        <v>3439</v>
      </c>
      <c r="E493" s="54" t="s">
        <v>3499</v>
      </c>
      <c r="F493" s="54" t="s">
        <v>3433</v>
      </c>
      <c r="G493" s="54" t="s">
        <v>3433</v>
      </c>
      <c r="H493" s="54" t="s">
        <v>115</v>
      </c>
      <c r="I493" s="54" t="s">
        <v>3434</v>
      </c>
      <c r="J493" s="54" t="s">
        <v>3434</v>
      </c>
    </row>
    <row r="494" spans="1:10" x14ac:dyDescent="0.2">
      <c r="A494" s="55" t="s">
        <v>3936</v>
      </c>
      <c r="B494" s="55">
        <v>2202010302</v>
      </c>
      <c r="C494" s="55" t="s">
        <v>1386</v>
      </c>
      <c r="D494" s="55" t="s">
        <v>3439</v>
      </c>
      <c r="E494" s="55" t="s">
        <v>3499</v>
      </c>
      <c r="F494" s="55" t="s">
        <v>3433</v>
      </c>
      <c r="G494" s="55" t="s">
        <v>3433</v>
      </c>
      <c r="H494" s="55" t="s">
        <v>115</v>
      </c>
      <c r="I494" s="55" t="s">
        <v>3434</v>
      </c>
      <c r="J494" s="55" t="s">
        <v>3434</v>
      </c>
    </row>
    <row r="495" spans="1:10" x14ac:dyDescent="0.2">
      <c r="A495" s="54" t="s">
        <v>3937</v>
      </c>
      <c r="B495" s="54">
        <v>2202010303</v>
      </c>
      <c r="C495" s="54" t="s">
        <v>1389</v>
      </c>
      <c r="D495" s="54" t="s">
        <v>3439</v>
      </c>
      <c r="E495" s="54" t="s">
        <v>3432</v>
      </c>
      <c r="F495" s="54" t="s">
        <v>3433</v>
      </c>
      <c r="G495" s="54" t="s">
        <v>3433</v>
      </c>
      <c r="H495" s="54" t="s">
        <v>115</v>
      </c>
      <c r="I495" s="54" t="s">
        <v>3434</v>
      </c>
      <c r="J495" s="54" t="s">
        <v>3434</v>
      </c>
    </row>
    <row r="496" spans="1:10" x14ac:dyDescent="0.2">
      <c r="A496" s="55" t="s">
        <v>3938</v>
      </c>
      <c r="B496" s="55">
        <v>22020104</v>
      </c>
      <c r="C496" s="55" t="s">
        <v>1194</v>
      </c>
      <c r="D496" s="55" t="s">
        <v>3431</v>
      </c>
      <c r="E496" s="55" t="s">
        <v>3499</v>
      </c>
      <c r="F496" s="55" t="s">
        <v>3433</v>
      </c>
      <c r="G496" s="55" t="s">
        <v>3433</v>
      </c>
      <c r="H496" s="55" t="s">
        <v>115</v>
      </c>
      <c r="I496" s="55" t="s">
        <v>3434</v>
      </c>
      <c r="J496" s="55" t="s">
        <v>3434</v>
      </c>
    </row>
    <row r="497" spans="1:10" x14ac:dyDescent="0.2">
      <c r="A497" s="54" t="s">
        <v>3939</v>
      </c>
      <c r="B497" s="54">
        <v>220202</v>
      </c>
      <c r="C497" s="54" t="s">
        <v>1209</v>
      </c>
      <c r="D497" s="54" t="s">
        <v>3431</v>
      </c>
      <c r="E497" s="54" t="s">
        <v>3499</v>
      </c>
      <c r="F497" s="54" t="s">
        <v>3433</v>
      </c>
      <c r="G497" s="54" t="s">
        <v>3433</v>
      </c>
      <c r="H497" s="54" t="s">
        <v>115</v>
      </c>
      <c r="I497" s="54" t="s">
        <v>3434</v>
      </c>
      <c r="J497" s="54" t="s">
        <v>3434</v>
      </c>
    </row>
    <row r="498" spans="1:10" x14ac:dyDescent="0.2">
      <c r="A498" s="55" t="s">
        <v>3940</v>
      </c>
      <c r="B498" s="55">
        <v>220203</v>
      </c>
      <c r="C498" s="55" t="s">
        <v>1215</v>
      </c>
      <c r="D498" s="55" t="s">
        <v>3431</v>
      </c>
      <c r="E498" s="55" t="s">
        <v>3499</v>
      </c>
      <c r="F498" s="55" t="s">
        <v>3433</v>
      </c>
      <c r="G498" s="55" t="s">
        <v>3433</v>
      </c>
      <c r="H498" s="55" t="s">
        <v>115</v>
      </c>
      <c r="I498" s="55" t="s">
        <v>3434</v>
      </c>
      <c r="J498" s="55" t="s">
        <v>3434</v>
      </c>
    </row>
    <row r="499" spans="1:10" x14ac:dyDescent="0.2">
      <c r="A499" s="54" t="s">
        <v>3941</v>
      </c>
      <c r="B499" s="54">
        <v>22020301</v>
      </c>
      <c r="C499" s="54" t="s">
        <v>1393</v>
      </c>
      <c r="D499" s="54" t="s">
        <v>3439</v>
      </c>
      <c r="E499" s="54" t="s">
        <v>3499</v>
      </c>
      <c r="F499" s="54" t="s">
        <v>3433</v>
      </c>
      <c r="G499" s="54" t="s">
        <v>3433</v>
      </c>
      <c r="H499" s="54" t="s">
        <v>115</v>
      </c>
      <c r="I499" s="54" t="s">
        <v>3434</v>
      </c>
      <c r="J499" s="54" t="s">
        <v>3434</v>
      </c>
    </row>
    <row r="500" spans="1:10" x14ac:dyDescent="0.2">
      <c r="A500" s="55" t="s">
        <v>3942</v>
      </c>
      <c r="B500" s="55">
        <v>22020302</v>
      </c>
      <c r="C500" s="55" t="s">
        <v>1395</v>
      </c>
      <c r="D500" s="55" t="s">
        <v>3439</v>
      </c>
      <c r="E500" s="55" t="s">
        <v>3499</v>
      </c>
      <c r="F500" s="55" t="s">
        <v>3433</v>
      </c>
      <c r="G500" s="55" t="s">
        <v>3433</v>
      </c>
      <c r="H500" s="55" t="s">
        <v>115</v>
      </c>
      <c r="I500" s="55" t="s">
        <v>3434</v>
      </c>
      <c r="J500" s="55" t="s">
        <v>3434</v>
      </c>
    </row>
    <row r="501" spans="1:10" x14ac:dyDescent="0.2">
      <c r="A501" s="54" t="s">
        <v>3943</v>
      </c>
      <c r="B501" s="54">
        <v>22020303</v>
      </c>
      <c r="C501" s="54" t="s">
        <v>1397</v>
      </c>
      <c r="D501" s="54" t="s">
        <v>3439</v>
      </c>
      <c r="E501" s="54" t="s">
        <v>3432</v>
      </c>
      <c r="F501" s="54" t="s">
        <v>3433</v>
      </c>
      <c r="G501" s="54" t="s">
        <v>3433</v>
      </c>
      <c r="H501" s="54" t="s">
        <v>115</v>
      </c>
      <c r="I501" s="54" t="s">
        <v>3434</v>
      </c>
      <c r="J501" s="54" t="s">
        <v>3434</v>
      </c>
    </row>
    <row r="502" spans="1:10" x14ac:dyDescent="0.2">
      <c r="A502" s="55" t="s">
        <v>3944</v>
      </c>
      <c r="B502" s="55">
        <v>2203</v>
      </c>
      <c r="C502" s="55" t="s">
        <v>1233</v>
      </c>
      <c r="D502" s="55" t="s">
        <v>3431</v>
      </c>
      <c r="E502" s="55" t="s">
        <v>3499</v>
      </c>
      <c r="F502" s="55" t="s">
        <v>3433</v>
      </c>
      <c r="G502" s="55" t="s">
        <v>3433</v>
      </c>
      <c r="H502" s="55" t="s">
        <v>115</v>
      </c>
      <c r="I502" s="55" t="s">
        <v>3434</v>
      </c>
      <c r="J502" s="55" t="s">
        <v>3434</v>
      </c>
    </row>
    <row r="503" spans="1:10" x14ac:dyDescent="0.2">
      <c r="A503" s="54" t="s">
        <v>3945</v>
      </c>
      <c r="B503" s="54">
        <v>220301</v>
      </c>
      <c r="C503" s="54" t="s">
        <v>1401</v>
      </c>
      <c r="D503" s="54" t="s">
        <v>3431</v>
      </c>
      <c r="E503" s="54" t="s">
        <v>3499</v>
      </c>
      <c r="F503" s="54" t="s">
        <v>3433</v>
      </c>
      <c r="G503" s="54" t="s">
        <v>3433</v>
      </c>
      <c r="H503" s="54" t="s">
        <v>115</v>
      </c>
      <c r="I503" s="54" t="s">
        <v>3434</v>
      </c>
      <c r="J503" s="54" t="s">
        <v>3434</v>
      </c>
    </row>
    <row r="504" spans="1:10" x14ac:dyDescent="0.2">
      <c r="A504" s="55" t="s">
        <v>3946</v>
      </c>
      <c r="B504" s="55">
        <v>22030101</v>
      </c>
      <c r="C504" s="55" t="s">
        <v>1403</v>
      </c>
      <c r="D504" s="55" t="s">
        <v>3439</v>
      </c>
      <c r="E504" s="55" t="s">
        <v>3499</v>
      </c>
      <c r="F504" s="55" t="s">
        <v>3433</v>
      </c>
      <c r="G504" s="55" t="s">
        <v>3433</v>
      </c>
      <c r="H504" s="55" t="s">
        <v>115</v>
      </c>
      <c r="I504" s="55" t="s">
        <v>3434</v>
      </c>
      <c r="J504" s="55" t="s">
        <v>3434</v>
      </c>
    </row>
    <row r="505" spans="1:10" x14ac:dyDescent="0.2">
      <c r="A505" s="54" t="s">
        <v>3947</v>
      </c>
      <c r="B505" s="54">
        <v>22030102</v>
      </c>
      <c r="C505" s="54" t="s">
        <v>1405</v>
      </c>
      <c r="D505" s="54" t="s">
        <v>3439</v>
      </c>
      <c r="E505" s="54" t="s">
        <v>3499</v>
      </c>
      <c r="F505" s="54" t="s">
        <v>3433</v>
      </c>
      <c r="G505" s="54" t="s">
        <v>3433</v>
      </c>
      <c r="H505" s="54" t="s">
        <v>115</v>
      </c>
      <c r="I505" s="54" t="s">
        <v>3434</v>
      </c>
      <c r="J505" s="54" t="s">
        <v>3434</v>
      </c>
    </row>
    <row r="506" spans="1:10" x14ac:dyDescent="0.2">
      <c r="A506" s="55" t="s">
        <v>3948</v>
      </c>
      <c r="B506" s="55">
        <v>22030103</v>
      </c>
      <c r="C506" s="55" t="s">
        <v>1407</v>
      </c>
      <c r="D506" s="55" t="s">
        <v>3439</v>
      </c>
      <c r="E506" s="55" t="s">
        <v>3432</v>
      </c>
      <c r="F506" s="55" t="s">
        <v>3433</v>
      </c>
      <c r="G506" s="55" t="s">
        <v>3433</v>
      </c>
      <c r="H506" s="55" t="s">
        <v>115</v>
      </c>
      <c r="I506" s="55" t="s">
        <v>3434</v>
      </c>
      <c r="J506" s="55" t="s">
        <v>3434</v>
      </c>
    </row>
    <row r="507" spans="1:10" x14ac:dyDescent="0.2">
      <c r="A507" s="54" t="s">
        <v>3949</v>
      </c>
      <c r="B507" s="54">
        <v>220302</v>
      </c>
      <c r="C507" s="54" t="s">
        <v>1409</v>
      </c>
      <c r="D507" s="54" t="s">
        <v>3431</v>
      </c>
      <c r="E507" s="54" t="s">
        <v>3499</v>
      </c>
      <c r="F507" s="54" t="s">
        <v>3433</v>
      </c>
      <c r="G507" s="54" t="s">
        <v>3433</v>
      </c>
      <c r="H507" s="54" t="s">
        <v>115</v>
      </c>
      <c r="I507" s="54" t="s">
        <v>3434</v>
      </c>
      <c r="J507" s="54" t="s">
        <v>3434</v>
      </c>
    </row>
    <row r="508" spans="1:10" x14ac:dyDescent="0.2">
      <c r="A508" s="55" t="s">
        <v>3950</v>
      </c>
      <c r="B508" s="55">
        <v>22030201</v>
      </c>
      <c r="C508" s="55" t="s">
        <v>72</v>
      </c>
      <c r="D508" s="55" t="s">
        <v>3439</v>
      </c>
      <c r="E508" s="55" t="s">
        <v>3499</v>
      </c>
      <c r="F508" s="55" t="s">
        <v>3433</v>
      </c>
      <c r="G508" s="55" t="s">
        <v>3433</v>
      </c>
      <c r="H508" s="55" t="s">
        <v>115</v>
      </c>
      <c r="I508" s="55" t="s">
        <v>3434</v>
      </c>
      <c r="J508" s="55" t="s">
        <v>3434</v>
      </c>
    </row>
    <row r="509" spans="1:10" x14ac:dyDescent="0.2">
      <c r="A509" s="54" t="s">
        <v>1411</v>
      </c>
      <c r="B509" s="54">
        <v>3</v>
      </c>
      <c r="C509" s="54" t="s">
        <v>1412</v>
      </c>
      <c r="D509" s="54" t="s">
        <v>3431</v>
      </c>
      <c r="E509" s="54" t="s">
        <v>3499</v>
      </c>
      <c r="F509" s="54" t="s">
        <v>3433</v>
      </c>
      <c r="G509" s="54" t="s">
        <v>3433</v>
      </c>
      <c r="H509" s="54" t="s">
        <v>115</v>
      </c>
      <c r="I509" s="54" t="s">
        <v>3434</v>
      </c>
      <c r="J509" s="54" t="s">
        <v>3434</v>
      </c>
    </row>
    <row r="510" spans="1:10" x14ac:dyDescent="0.2">
      <c r="A510" s="55" t="s">
        <v>3951</v>
      </c>
      <c r="B510" s="55">
        <v>31</v>
      </c>
      <c r="C510" s="55" t="s">
        <v>1416</v>
      </c>
      <c r="D510" s="55" t="s">
        <v>3431</v>
      </c>
      <c r="E510" s="55" t="s">
        <v>3499</v>
      </c>
      <c r="F510" s="55" t="s">
        <v>3433</v>
      </c>
      <c r="G510" s="55" t="s">
        <v>3433</v>
      </c>
      <c r="H510" s="55" t="s">
        <v>115</v>
      </c>
      <c r="I510" s="55" t="s">
        <v>3434</v>
      </c>
      <c r="J510" s="55" t="s">
        <v>3434</v>
      </c>
    </row>
    <row r="511" spans="1:10" x14ac:dyDescent="0.2">
      <c r="A511" s="54" t="s">
        <v>3952</v>
      </c>
      <c r="B511" s="54">
        <v>3101</v>
      </c>
      <c r="C511" s="54" t="s">
        <v>1420</v>
      </c>
      <c r="D511" s="54" t="s">
        <v>3431</v>
      </c>
      <c r="E511" s="54" t="s">
        <v>3499</v>
      </c>
      <c r="F511" s="54" t="s">
        <v>3433</v>
      </c>
      <c r="G511" s="54" t="s">
        <v>3433</v>
      </c>
      <c r="H511" s="54" t="s">
        <v>115</v>
      </c>
      <c r="I511" s="54" t="s">
        <v>3434</v>
      </c>
      <c r="J511" s="54" t="s">
        <v>3434</v>
      </c>
    </row>
    <row r="512" spans="1:10" x14ac:dyDescent="0.2">
      <c r="A512" s="55" t="s">
        <v>3953</v>
      </c>
      <c r="B512" s="55">
        <v>310101</v>
      </c>
      <c r="C512" s="55" t="s">
        <v>1420</v>
      </c>
      <c r="D512" s="55" t="s">
        <v>3431</v>
      </c>
      <c r="E512" s="55" t="s">
        <v>3499</v>
      </c>
      <c r="F512" s="55" t="s">
        <v>3433</v>
      </c>
      <c r="G512" s="55" t="s">
        <v>3433</v>
      </c>
      <c r="H512" s="55" t="s">
        <v>115</v>
      </c>
      <c r="I512" s="55" t="s">
        <v>3434</v>
      </c>
      <c r="J512" s="55" t="s">
        <v>3434</v>
      </c>
    </row>
    <row r="513" spans="1:10" x14ac:dyDescent="0.2">
      <c r="A513" s="54" t="s">
        <v>3954</v>
      </c>
      <c r="B513" s="54">
        <v>31010101</v>
      </c>
      <c r="C513" s="54" t="s">
        <v>1420</v>
      </c>
      <c r="D513" s="54" t="s">
        <v>3439</v>
      </c>
      <c r="E513" s="54" t="s">
        <v>3499</v>
      </c>
      <c r="F513" s="54" t="s">
        <v>3433</v>
      </c>
      <c r="G513" s="54" t="s">
        <v>3433</v>
      </c>
      <c r="H513" s="54" t="s">
        <v>115</v>
      </c>
      <c r="I513" s="54" t="s">
        <v>3434</v>
      </c>
      <c r="J513" s="54" t="s">
        <v>3434</v>
      </c>
    </row>
    <row r="514" spans="1:10" x14ac:dyDescent="0.2">
      <c r="A514" s="55" t="s">
        <v>3955</v>
      </c>
      <c r="B514" s="55">
        <v>31010102</v>
      </c>
      <c r="C514" s="55" t="s">
        <v>1424</v>
      </c>
      <c r="D514" s="55" t="s">
        <v>3439</v>
      </c>
      <c r="E514" s="55" t="s">
        <v>3499</v>
      </c>
      <c r="F514" s="55" t="s">
        <v>3433</v>
      </c>
      <c r="G514" s="55" t="s">
        <v>3433</v>
      </c>
      <c r="H514" s="55" t="s">
        <v>115</v>
      </c>
      <c r="I514" s="55" t="s">
        <v>3434</v>
      </c>
      <c r="J514" s="55" t="s">
        <v>3434</v>
      </c>
    </row>
    <row r="515" spans="1:10" x14ac:dyDescent="0.2">
      <c r="A515" s="54" t="s">
        <v>3956</v>
      </c>
      <c r="B515" s="54">
        <v>31010103</v>
      </c>
      <c r="C515" s="54" t="s">
        <v>1426</v>
      </c>
      <c r="D515" s="54" t="s">
        <v>3439</v>
      </c>
      <c r="E515" s="54" t="s">
        <v>3499</v>
      </c>
      <c r="F515" s="54" t="s">
        <v>3433</v>
      </c>
      <c r="G515" s="54" t="s">
        <v>3433</v>
      </c>
      <c r="H515" s="54" t="s">
        <v>115</v>
      </c>
      <c r="I515" s="54" t="s">
        <v>3434</v>
      </c>
      <c r="J515" s="54" t="s">
        <v>3434</v>
      </c>
    </row>
    <row r="516" spans="1:10" x14ac:dyDescent="0.2">
      <c r="A516" s="55" t="s">
        <v>3957</v>
      </c>
      <c r="B516" s="55">
        <v>31010104</v>
      </c>
      <c r="C516" s="55" t="s">
        <v>1428</v>
      </c>
      <c r="D516" s="55" t="s">
        <v>3439</v>
      </c>
      <c r="E516" s="55" t="s">
        <v>3432</v>
      </c>
      <c r="F516" s="55" t="s">
        <v>3433</v>
      </c>
      <c r="G516" s="55" t="s">
        <v>3433</v>
      </c>
      <c r="H516" s="55" t="s">
        <v>115</v>
      </c>
      <c r="I516" s="55" t="s">
        <v>3434</v>
      </c>
      <c r="J516" s="55" t="s">
        <v>3434</v>
      </c>
    </row>
    <row r="517" spans="1:10" x14ac:dyDescent="0.2">
      <c r="A517" s="54" t="s">
        <v>3958</v>
      </c>
      <c r="B517" s="54">
        <v>32</v>
      </c>
      <c r="C517" s="54" t="s">
        <v>1430</v>
      </c>
      <c r="D517" s="54" t="s">
        <v>3431</v>
      </c>
      <c r="E517" s="54" t="s">
        <v>3499</v>
      </c>
      <c r="F517" s="54" t="s">
        <v>3433</v>
      </c>
      <c r="G517" s="54" t="s">
        <v>3433</v>
      </c>
      <c r="H517" s="54" t="s">
        <v>115</v>
      </c>
      <c r="I517" s="54" t="s">
        <v>3434</v>
      </c>
      <c r="J517" s="54" t="s">
        <v>3434</v>
      </c>
    </row>
    <row r="518" spans="1:10" x14ac:dyDescent="0.2">
      <c r="A518" s="55" t="s">
        <v>3959</v>
      </c>
      <c r="B518" s="55">
        <v>3201</v>
      </c>
      <c r="C518" s="55" t="s">
        <v>1434</v>
      </c>
      <c r="D518" s="55" t="s">
        <v>3431</v>
      </c>
      <c r="E518" s="55" t="s">
        <v>3499</v>
      </c>
      <c r="F518" s="55" t="s">
        <v>3433</v>
      </c>
      <c r="G518" s="55" t="s">
        <v>3433</v>
      </c>
      <c r="H518" s="55" t="s">
        <v>115</v>
      </c>
      <c r="I518" s="55" t="s">
        <v>3434</v>
      </c>
      <c r="J518" s="55" t="s">
        <v>3434</v>
      </c>
    </row>
    <row r="519" spans="1:10" x14ac:dyDescent="0.2">
      <c r="A519" s="54" t="s">
        <v>3960</v>
      </c>
      <c r="B519" s="54">
        <v>320101</v>
      </c>
      <c r="C519" s="54" t="s">
        <v>1434</v>
      </c>
      <c r="D519" s="54" t="s">
        <v>3431</v>
      </c>
      <c r="E519" s="54" t="s">
        <v>3499</v>
      </c>
      <c r="F519" s="54" t="s">
        <v>3433</v>
      </c>
      <c r="G519" s="54" t="s">
        <v>3433</v>
      </c>
      <c r="H519" s="54" t="s">
        <v>115</v>
      </c>
      <c r="I519" s="54" t="s">
        <v>3434</v>
      </c>
      <c r="J519" s="54" t="s">
        <v>3434</v>
      </c>
    </row>
    <row r="520" spans="1:10" x14ac:dyDescent="0.2">
      <c r="A520" s="55" t="s">
        <v>3961</v>
      </c>
      <c r="B520" s="55">
        <v>32010101</v>
      </c>
      <c r="C520" s="55" t="s">
        <v>1434</v>
      </c>
      <c r="D520" s="55" t="s">
        <v>3439</v>
      </c>
      <c r="E520" s="55" t="s">
        <v>3499</v>
      </c>
      <c r="F520" s="55" t="s">
        <v>3433</v>
      </c>
      <c r="G520" s="55" t="s">
        <v>3433</v>
      </c>
      <c r="H520" s="55" t="s">
        <v>115</v>
      </c>
      <c r="I520" s="55" t="s">
        <v>3434</v>
      </c>
      <c r="J520" s="55" t="s">
        <v>3434</v>
      </c>
    </row>
    <row r="521" spans="1:10" x14ac:dyDescent="0.2">
      <c r="A521" s="54" t="s">
        <v>3962</v>
      </c>
      <c r="B521" s="54">
        <v>3202</v>
      </c>
      <c r="C521" s="54" t="s">
        <v>1438</v>
      </c>
      <c r="D521" s="54" t="s">
        <v>3431</v>
      </c>
      <c r="E521" s="54" t="s">
        <v>3499</v>
      </c>
      <c r="F521" s="54" t="s">
        <v>3433</v>
      </c>
      <c r="G521" s="54" t="s">
        <v>3433</v>
      </c>
      <c r="H521" s="54" t="s">
        <v>115</v>
      </c>
      <c r="I521" s="54" t="s">
        <v>3434</v>
      </c>
      <c r="J521" s="54" t="s">
        <v>3434</v>
      </c>
    </row>
    <row r="522" spans="1:10" x14ac:dyDescent="0.2">
      <c r="A522" s="55" t="s">
        <v>3963</v>
      </c>
      <c r="B522" s="55">
        <v>320201</v>
      </c>
      <c r="C522" s="55" t="s">
        <v>1438</v>
      </c>
      <c r="D522" s="55" t="s">
        <v>3431</v>
      </c>
      <c r="E522" s="55" t="s">
        <v>3499</v>
      </c>
      <c r="F522" s="55" t="s">
        <v>3433</v>
      </c>
      <c r="G522" s="55" t="s">
        <v>3433</v>
      </c>
      <c r="H522" s="55" t="s">
        <v>115</v>
      </c>
      <c r="I522" s="55" t="s">
        <v>3434</v>
      </c>
      <c r="J522" s="55" t="s">
        <v>3434</v>
      </c>
    </row>
    <row r="523" spans="1:10" x14ac:dyDescent="0.2">
      <c r="A523" s="54" t="s">
        <v>3964</v>
      </c>
      <c r="B523" s="54">
        <v>32020101</v>
      </c>
      <c r="C523" s="54" t="s">
        <v>1441</v>
      </c>
      <c r="D523" s="54" t="s">
        <v>3439</v>
      </c>
      <c r="E523" s="54" t="s">
        <v>3499</v>
      </c>
      <c r="F523" s="54" t="s">
        <v>3433</v>
      </c>
      <c r="G523" s="54" t="s">
        <v>3433</v>
      </c>
      <c r="H523" s="54" t="s">
        <v>115</v>
      </c>
      <c r="I523" s="54" t="s">
        <v>3434</v>
      </c>
      <c r="J523" s="54" t="s">
        <v>3434</v>
      </c>
    </row>
    <row r="524" spans="1:10" x14ac:dyDescent="0.2">
      <c r="A524" s="55" t="s">
        <v>3965</v>
      </c>
      <c r="B524" s="55">
        <v>3203</v>
      </c>
      <c r="C524" s="55" t="s">
        <v>1443</v>
      </c>
      <c r="D524" s="55" t="s">
        <v>3431</v>
      </c>
      <c r="E524" s="55" t="s">
        <v>3499</v>
      </c>
      <c r="F524" s="55" t="s">
        <v>3433</v>
      </c>
      <c r="G524" s="55" t="s">
        <v>3433</v>
      </c>
      <c r="H524" s="55" t="s">
        <v>115</v>
      </c>
      <c r="I524" s="55" t="s">
        <v>3434</v>
      </c>
      <c r="J524" s="55" t="s">
        <v>3434</v>
      </c>
    </row>
    <row r="525" spans="1:10" x14ac:dyDescent="0.2">
      <c r="A525" s="54" t="s">
        <v>3966</v>
      </c>
      <c r="B525" s="54">
        <v>320301</v>
      </c>
      <c r="C525" s="54" t="s">
        <v>1443</v>
      </c>
      <c r="D525" s="54" t="s">
        <v>3431</v>
      </c>
      <c r="E525" s="54" t="s">
        <v>3499</v>
      </c>
      <c r="F525" s="54" t="s">
        <v>3433</v>
      </c>
      <c r="G525" s="54" t="s">
        <v>3433</v>
      </c>
      <c r="H525" s="54" t="s">
        <v>115</v>
      </c>
      <c r="I525" s="54" t="s">
        <v>3434</v>
      </c>
      <c r="J525" s="54" t="s">
        <v>3434</v>
      </c>
    </row>
    <row r="526" spans="1:10" x14ac:dyDescent="0.2">
      <c r="A526" s="55" t="s">
        <v>3967</v>
      </c>
      <c r="B526" s="55">
        <v>32030101</v>
      </c>
      <c r="C526" s="55" t="s">
        <v>1446</v>
      </c>
      <c r="D526" s="55" t="s">
        <v>3439</v>
      </c>
      <c r="E526" s="55" t="s">
        <v>3499</v>
      </c>
      <c r="F526" s="55" t="s">
        <v>3433</v>
      </c>
      <c r="G526" s="55" t="s">
        <v>3433</v>
      </c>
      <c r="H526" s="55" t="s">
        <v>115</v>
      </c>
      <c r="I526" s="55" t="s">
        <v>3434</v>
      </c>
      <c r="J526" s="55" t="s">
        <v>3434</v>
      </c>
    </row>
    <row r="527" spans="1:10" x14ac:dyDescent="0.2">
      <c r="A527" s="54" t="s">
        <v>3968</v>
      </c>
      <c r="B527" s="54">
        <v>32030102</v>
      </c>
      <c r="C527" s="54" t="s">
        <v>1448</v>
      </c>
      <c r="D527" s="54" t="s">
        <v>3439</v>
      </c>
      <c r="E527" s="54" t="s">
        <v>3499</v>
      </c>
      <c r="F527" s="54" t="s">
        <v>3433</v>
      </c>
      <c r="G527" s="54" t="s">
        <v>3433</v>
      </c>
      <c r="H527" s="54" t="s">
        <v>115</v>
      </c>
      <c r="I527" s="54" t="s">
        <v>3434</v>
      </c>
      <c r="J527" s="54" t="s">
        <v>3434</v>
      </c>
    </row>
    <row r="528" spans="1:10" x14ac:dyDescent="0.2">
      <c r="A528" s="55" t="s">
        <v>3969</v>
      </c>
      <c r="B528" s="55">
        <v>32030103</v>
      </c>
      <c r="C528" s="55" t="s">
        <v>1450</v>
      </c>
      <c r="D528" s="55" t="s">
        <v>3439</v>
      </c>
      <c r="E528" s="55" t="s">
        <v>3499</v>
      </c>
      <c r="F528" s="55" t="s">
        <v>3433</v>
      </c>
      <c r="G528" s="55" t="s">
        <v>3433</v>
      </c>
      <c r="H528" s="55" t="s">
        <v>115</v>
      </c>
      <c r="I528" s="55" t="s">
        <v>3434</v>
      </c>
      <c r="J528" s="55" t="s">
        <v>3434</v>
      </c>
    </row>
    <row r="529" spans="1:10" x14ac:dyDescent="0.2">
      <c r="A529" s="54" t="s">
        <v>3970</v>
      </c>
      <c r="B529" s="54">
        <v>33</v>
      </c>
      <c r="C529" s="54" t="s">
        <v>1452</v>
      </c>
      <c r="D529" s="54" t="s">
        <v>3431</v>
      </c>
      <c r="E529" s="54" t="s">
        <v>3499</v>
      </c>
      <c r="F529" s="54" t="s">
        <v>3433</v>
      </c>
      <c r="G529" s="54" t="s">
        <v>3433</v>
      </c>
      <c r="H529" s="54" t="s">
        <v>115</v>
      </c>
      <c r="I529" s="54" t="s">
        <v>3434</v>
      </c>
      <c r="J529" s="54" t="s">
        <v>3434</v>
      </c>
    </row>
    <row r="530" spans="1:10" x14ac:dyDescent="0.2">
      <c r="A530" s="55" t="s">
        <v>3971</v>
      </c>
      <c r="B530" s="55">
        <v>3301</v>
      </c>
      <c r="C530" s="55" t="s">
        <v>1456</v>
      </c>
      <c r="D530" s="55" t="s">
        <v>3431</v>
      </c>
      <c r="E530" s="55" t="s">
        <v>3499</v>
      </c>
      <c r="F530" s="55" t="s">
        <v>3433</v>
      </c>
      <c r="G530" s="55" t="s">
        <v>3433</v>
      </c>
      <c r="H530" s="55" t="s">
        <v>115</v>
      </c>
      <c r="I530" s="55" t="s">
        <v>3434</v>
      </c>
      <c r="J530" s="55" t="s">
        <v>3434</v>
      </c>
    </row>
    <row r="531" spans="1:10" x14ac:dyDescent="0.2">
      <c r="A531" s="54" t="s">
        <v>3972</v>
      </c>
      <c r="B531" s="54">
        <v>330101</v>
      </c>
      <c r="C531" s="54" t="s">
        <v>1456</v>
      </c>
      <c r="D531" s="54" t="s">
        <v>3431</v>
      </c>
      <c r="E531" s="54" t="s">
        <v>3499</v>
      </c>
      <c r="F531" s="54" t="s">
        <v>3433</v>
      </c>
      <c r="G531" s="54" t="s">
        <v>3433</v>
      </c>
      <c r="H531" s="54" t="s">
        <v>115</v>
      </c>
      <c r="I531" s="54" t="s">
        <v>3434</v>
      </c>
      <c r="J531" s="54" t="s">
        <v>3434</v>
      </c>
    </row>
    <row r="532" spans="1:10" x14ac:dyDescent="0.2">
      <c r="A532" s="55" t="s">
        <v>3973</v>
      </c>
      <c r="B532" s="55">
        <v>33010101</v>
      </c>
      <c r="C532" s="55" t="s">
        <v>1461</v>
      </c>
      <c r="D532" s="55" t="s">
        <v>3439</v>
      </c>
      <c r="E532" s="55" t="s">
        <v>3499</v>
      </c>
      <c r="F532" s="55" t="s">
        <v>3433</v>
      </c>
      <c r="G532" s="55" t="s">
        <v>3433</v>
      </c>
      <c r="H532" s="55" t="s">
        <v>115</v>
      </c>
      <c r="I532" s="55" t="s">
        <v>3434</v>
      </c>
      <c r="J532" s="55" t="s">
        <v>3434</v>
      </c>
    </row>
    <row r="533" spans="1:10" x14ac:dyDescent="0.2">
      <c r="A533" s="54" t="s">
        <v>3974</v>
      </c>
      <c r="B533" s="54">
        <v>33010102</v>
      </c>
      <c r="C533" s="54" t="s">
        <v>1463</v>
      </c>
      <c r="D533" s="54" t="s">
        <v>3439</v>
      </c>
      <c r="E533" s="54" t="s">
        <v>3499</v>
      </c>
      <c r="F533" s="54" t="s">
        <v>3433</v>
      </c>
      <c r="G533" s="54" t="s">
        <v>3433</v>
      </c>
      <c r="H533" s="54" t="s">
        <v>115</v>
      </c>
      <c r="I533" s="54" t="s">
        <v>3434</v>
      </c>
      <c r="J533" s="54" t="s">
        <v>3434</v>
      </c>
    </row>
    <row r="534" spans="1:10" x14ac:dyDescent="0.2">
      <c r="A534" s="55" t="s">
        <v>3975</v>
      </c>
      <c r="B534" s="55">
        <v>33010103</v>
      </c>
      <c r="C534" s="55" t="s">
        <v>1465</v>
      </c>
      <c r="D534" s="55" t="s">
        <v>3439</v>
      </c>
      <c r="E534" s="55" t="s">
        <v>3499</v>
      </c>
      <c r="F534" s="55" t="s">
        <v>3433</v>
      </c>
      <c r="G534" s="55" t="s">
        <v>3433</v>
      </c>
      <c r="H534" s="55" t="s">
        <v>115</v>
      </c>
      <c r="I534" s="55" t="s">
        <v>3434</v>
      </c>
      <c r="J534" s="55" t="s">
        <v>3434</v>
      </c>
    </row>
    <row r="535" spans="1:10" x14ac:dyDescent="0.2">
      <c r="A535" s="54" t="s">
        <v>3976</v>
      </c>
      <c r="B535" s="54">
        <v>33010104</v>
      </c>
      <c r="C535" s="54" t="s">
        <v>1467</v>
      </c>
      <c r="D535" s="54" t="s">
        <v>3439</v>
      </c>
      <c r="E535" s="54" t="s">
        <v>3499</v>
      </c>
      <c r="F535" s="54" t="s">
        <v>3433</v>
      </c>
      <c r="G535" s="54" t="s">
        <v>3433</v>
      </c>
      <c r="H535" s="54" t="s">
        <v>115</v>
      </c>
      <c r="I535" s="54" t="s">
        <v>3434</v>
      </c>
      <c r="J535" s="54" t="s">
        <v>3434</v>
      </c>
    </row>
    <row r="536" spans="1:10" x14ac:dyDescent="0.2">
      <c r="A536" s="55" t="s">
        <v>3977</v>
      </c>
      <c r="B536" s="55">
        <v>33010105</v>
      </c>
      <c r="C536" s="55" t="s">
        <v>1469</v>
      </c>
      <c r="D536" s="55" t="s">
        <v>3439</v>
      </c>
      <c r="E536" s="55" t="s">
        <v>3499</v>
      </c>
      <c r="F536" s="55" t="s">
        <v>3433</v>
      </c>
      <c r="G536" s="55" t="s">
        <v>3433</v>
      </c>
      <c r="H536" s="55" t="s">
        <v>115</v>
      </c>
      <c r="I536" s="55" t="s">
        <v>3434</v>
      </c>
      <c r="J536" s="55" t="s">
        <v>3434</v>
      </c>
    </row>
    <row r="537" spans="1:10" x14ac:dyDescent="0.2">
      <c r="A537" s="54" t="s">
        <v>3978</v>
      </c>
      <c r="B537" s="54">
        <v>33010106</v>
      </c>
      <c r="C537" s="54" t="s">
        <v>1471</v>
      </c>
      <c r="D537" s="54" t="s">
        <v>3439</v>
      </c>
      <c r="E537" s="54" t="s">
        <v>3499</v>
      </c>
      <c r="F537" s="54" t="s">
        <v>3433</v>
      </c>
      <c r="G537" s="54" t="s">
        <v>3433</v>
      </c>
      <c r="H537" s="54" t="s">
        <v>115</v>
      </c>
      <c r="I537" s="54" t="s">
        <v>3434</v>
      </c>
      <c r="J537" s="54" t="s">
        <v>3434</v>
      </c>
    </row>
    <row r="538" spans="1:10" x14ac:dyDescent="0.2">
      <c r="A538" s="55" t="s">
        <v>3979</v>
      </c>
      <c r="B538" s="55">
        <v>33010107</v>
      </c>
      <c r="C538" s="55" t="s">
        <v>1473</v>
      </c>
      <c r="D538" s="55" t="s">
        <v>3439</v>
      </c>
      <c r="E538" s="55" t="s">
        <v>3499</v>
      </c>
      <c r="F538" s="55" t="s">
        <v>3433</v>
      </c>
      <c r="G538" s="55" t="s">
        <v>3433</v>
      </c>
      <c r="H538" s="55" t="s">
        <v>115</v>
      </c>
      <c r="I538" s="55" t="s">
        <v>3434</v>
      </c>
      <c r="J538" s="55" t="s">
        <v>3434</v>
      </c>
    </row>
    <row r="539" spans="1:10" x14ac:dyDescent="0.2">
      <c r="A539" s="54" t="s">
        <v>3980</v>
      </c>
      <c r="B539" s="54">
        <v>33010108</v>
      </c>
      <c r="C539" s="54" t="s">
        <v>1477</v>
      </c>
      <c r="D539" s="54" t="s">
        <v>3439</v>
      </c>
      <c r="E539" s="54" t="s">
        <v>3499</v>
      </c>
      <c r="F539" s="54" t="s">
        <v>3433</v>
      </c>
      <c r="G539" s="54" t="s">
        <v>3433</v>
      </c>
      <c r="H539" s="54" t="s">
        <v>115</v>
      </c>
      <c r="I539" s="54" t="s">
        <v>3434</v>
      </c>
      <c r="J539" s="54" t="s">
        <v>3434</v>
      </c>
    </row>
    <row r="540" spans="1:10" x14ac:dyDescent="0.2">
      <c r="A540" s="55" t="s">
        <v>3981</v>
      </c>
      <c r="B540" s="55">
        <v>33010109</v>
      </c>
      <c r="C540" s="55" t="s">
        <v>1481</v>
      </c>
      <c r="D540" s="55" t="s">
        <v>3439</v>
      </c>
      <c r="E540" s="55" t="s">
        <v>3499</v>
      </c>
      <c r="F540" s="55" t="s">
        <v>3433</v>
      </c>
      <c r="G540" s="55" t="s">
        <v>3433</v>
      </c>
      <c r="H540" s="55" t="s">
        <v>115</v>
      </c>
      <c r="I540" s="55" t="s">
        <v>3434</v>
      </c>
      <c r="J540" s="55" t="s">
        <v>3434</v>
      </c>
    </row>
    <row r="541" spans="1:10" x14ac:dyDescent="0.2">
      <c r="A541" s="54" t="s">
        <v>3982</v>
      </c>
      <c r="B541" s="54">
        <v>33010110</v>
      </c>
      <c r="C541" s="54" t="s">
        <v>1485</v>
      </c>
      <c r="D541" s="54" t="s">
        <v>3439</v>
      </c>
      <c r="E541" s="54" t="s">
        <v>3499</v>
      </c>
      <c r="F541" s="54" t="s">
        <v>3433</v>
      </c>
      <c r="G541" s="54" t="s">
        <v>3433</v>
      </c>
      <c r="H541" s="54" t="s">
        <v>115</v>
      </c>
      <c r="I541" s="54" t="s">
        <v>3434</v>
      </c>
      <c r="J541" s="54" t="s">
        <v>3434</v>
      </c>
    </row>
    <row r="542" spans="1:10" x14ac:dyDescent="0.2">
      <c r="A542" s="55" t="s">
        <v>3983</v>
      </c>
      <c r="B542" s="55">
        <v>3302</v>
      </c>
      <c r="C542" s="55" t="s">
        <v>1489</v>
      </c>
      <c r="D542" s="55" t="s">
        <v>3431</v>
      </c>
      <c r="E542" s="55" t="s">
        <v>3499</v>
      </c>
      <c r="F542" s="55" t="s">
        <v>3433</v>
      </c>
      <c r="G542" s="55" t="s">
        <v>3433</v>
      </c>
      <c r="H542" s="55" t="s">
        <v>115</v>
      </c>
      <c r="I542" s="55" t="s">
        <v>3434</v>
      </c>
      <c r="J542" s="55" t="s">
        <v>3434</v>
      </c>
    </row>
    <row r="543" spans="1:10" x14ac:dyDescent="0.2">
      <c r="A543" s="54" t="s">
        <v>3984</v>
      </c>
      <c r="B543" s="54">
        <v>330201</v>
      </c>
      <c r="C543" s="54" t="s">
        <v>1489</v>
      </c>
      <c r="D543" s="54" t="s">
        <v>3431</v>
      </c>
      <c r="E543" s="54" t="s">
        <v>3499</v>
      </c>
      <c r="F543" s="54" t="s">
        <v>3433</v>
      </c>
      <c r="G543" s="54" t="s">
        <v>3433</v>
      </c>
      <c r="H543" s="54" t="s">
        <v>115</v>
      </c>
      <c r="I543" s="54" t="s">
        <v>3434</v>
      </c>
      <c r="J543" s="54" t="s">
        <v>3434</v>
      </c>
    </row>
    <row r="544" spans="1:10" x14ac:dyDescent="0.2">
      <c r="A544" s="55" t="s">
        <v>3985</v>
      </c>
      <c r="B544" s="55">
        <v>33020101</v>
      </c>
      <c r="C544" s="55" t="s">
        <v>1489</v>
      </c>
      <c r="D544" s="55" t="s">
        <v>3439</v>
      </c>
      <c r="E544" s="55" t="s">
        <v>3499</v>
      </c>
      <c r="F544" s="55" t="s">
        <v>3433</v>
      </c>
      <c r="G544" s="55" t="s">
        <v>3433</v>
      </c>
      <c r="H544" s="55" t="s">
        <v>115</v>
      </c>
      <c r="I544" s="55" t="s">
        <v>3434</v>
      </c>
      <c r="J544" s="55" t="s">
        <v>3434</v>
      </c>
    </row>
    <row r="545" spans="1:10" x14ac:dyDescent="0.2">
      <c r="A545" s="54" t="s">
        <v>3986</v>
      </c>
      <c r="B545" s="54">
        <v>3303</v>
      </c>
      <c r="C545" s="54" t="s">
        <v>1493</v>
      </c>
      <c r="D545" s="54" t="s">
        <v>3431</v>
      </c>
      <c r="E545" s="54" t="s">
        <v>3499</v>
      </c>
      <c r="F545" s="54" t="s">
        <v>3433</v>
      </c>
      <c r="G545" s="54" t="s">
        <v>3433</v>
      </c>
      <c r="H545" s="54" t="s">
        <v>115</v>
      </c>
      <c r="I545" s="54" t="s">
        <v>3434</v>
      </c>
      <c r="J545" s="54" t="s">
        <v>3434</v>
      </c>
    </row>
    <row r="546" spans="1:10" x14ac:dyDescent="0.2">
      <c r="A546" s="55" t="s">
        <v>3987</v>
      </c>
      <c r="B546" s="55">
        <v>330301</v>
      </c>
      <c r="C546" s="55" t="s">
        <v>1493</v>
      </c>
      <c r="D546" s="55" t="s">
        <v>3431</v>
      </c>
      <c r="E546" s="55" t="s">
        <v>3499</v>
      </c>
      <c r="F546" s="55" t="s">
        <v>3433</v>
      </c>
      <c r="G546" s="55" t="s">
        <v>3433</v>
      </c>
      <c r="H546" s="55" t="s">
        <v>115</v>
      </c>
      <c r="I546" s="55" t="s">
        <v>3434</v>
      </c>
      <c r="J546" s="55" t="s">
        <v>3434</v>
      </c>
    </row>
    <row r="547" spans="1:10" x14ac:dyDescent="0.2">
      <c r="A547" s="54" t="s">
        <v>3988</v>
      </c>
      <c r="B547" s="54">
        <v>33030101</v>
      </c>
      <c r="C547" s="54" t="s">
        <v>1498</v>
      </c>
      <c r="D547" s="54" t="s">
        <v>3439</v>
      </c>
      <c r="E547" s="54" t="s">
        <v>3499</v>
      </c>
      <c r="F547" s="54" t="s">
        <v>3433</v>
      </c>
      <c r="G547" s="54" t="s">
        <v>3433</v>
      </c>
      <c r="H547" s="54" t="s">
        <v>115</v>
      </c>
      <c r="I547" s="54" t="s">
        <v>3434</v>
      </c>
      <c r="J547" s="54" t="s">
        <v>3434</v>
      </c>
    </row>
    <row r="548" spans="1:10" x14ac:dyDescent="0.2">
      <c r="A548" s="55" t="s">
        <v>3989</v>
      </c>
      <c r="B548" s="55">
        <v>33030102</v>
      </c>
      <c r="C548" s="55" t="s">
        <v>1500</v>
      </c>
      <c r="D548" s="55" t="s">
        <v>3439</v>
      </c>
      <c r="E548" s="55" t="s">
        <v>3499</v>
      </c>
      <c r="F548" s="55" t="s">
        <v>3433</v>
      </c>
      <c r="G548" s="55" t="s">
        <v>3433</v>
      </c>
      <c r="H548" s="55" t="s">
        <v>115</v>
      </c>
      <c r="I548" s="55" t="s">
        <v>3434</v>
      </c>
      <c r="J548" s="55" t="s">
        <v>3434</v>
      </c>
    </row>
    <row r="549" spans="1:10" x14ac:dyDescent="0.2">
      <c r="A549" s="54" t="s">
        <v>1501</v>
      </c>
      <c r="B549" s="54">
        <v>4</v>
      </c>
      <c r="C549" s="54" t="s">
        <v>1502</v>
      </c>
      <c r="D549" s="54" t="s">
        <v>3431</v>
      </c>
      <c r="E549" s="54" t="s">
        <v>3499</v>
      </c>
      <c r="F549" s="54" t="s">
        <v>3433</v>
      </c>
      <c r="G549" s="54" t="s">
        <v>3433</v>
      </c>
      <c r="H549" s="54" t="s">
        <v>115</v>
      </c>
      <c r="I549" s="54" t="s">
        <v>3434</v>
      </c>
      <c r="J549" s="54" t="s">
        <v>3434</v>
      </c>
    </row>
    <row r="550" spans="1:10" x14ac:dyDescent="0.2">
      <c r="A550" s="55" t="s">
        <v>3990</v>
      </c>
      <c r="B550" s="55">
        <v>41</v>
      </c>
      <c r="C550" s="55" t="s">
        <v>1506</v>
      </c>
      <c r="D550" s="55" t="s">
        <v>3431</v>
      </c>
      <c r="E550" s="55" t="s">
        <v>3499</v>
      </c>
      <c r="F550" s="55" t="s">
        <v>3433</v>
      </c>
      <c r="G550" s="55" t="s">
        <v>3433</v>
      </c>
      <c r="H550" s="55" t="s">
        <v>115</v>
      </c>
      <c r="I550" s="55" t="s">
        <v>3434</v>
      </c>
      <c r="J550" s="55" t="s">
        <v>3434</v>
      </c>
    </row>
    <row r="551" spans="1:10" x14ac:dyDescent="0.2">
      <c r="A551" s="54" t="s">
        <v>3991</v>
      </c>
      <c r="B551" s="54">
        <v>4101</v>
      </c>
      <c r="C551" s="54" t="s">
        <v>1510</v>
      </c>
      <c r="D551" s="54" t="s">
        <v>3431</v>
      </c>
      <c r="E551" s="54" t="s">
        <v>3499</v>
      </c>
      <c r="F551" s="54" t="s">
        <v>3433</v>
      </c>
      <c r="G551" s="54" t="s">
        <v>3433</v>
      </c>
      <c r="H551" s="54" t="s">
        <v>115</v>
      </c>
      <c r="I551" s="54" t="s">
        <v>3434</v>
      </c>
      <c r="J551" s="54" t="s">
        <v>3434</v>
      </c>
    </row>
    <row r="552" spans="1:10" x14ac:dyDescent="0.2">
      <c r="A552" s="55" t="s">
        <v>3992</v>
      </c>
      <c r="B552" s="55">
        <v>410101</v>
      </c>
      <c r="C552" s="55" t="s">
        <v>1514</v>
      </c>
      <c r="D552" s="55" t="s">
        <v>3431</v>
      </c>
      <c r="E552" s="55" t="s">
        <v>3499</v>
      </c>
      <c r="F552" s="55" t="s">
        <v>3433</v>
      </c>
      <c r="G552" s="55" t="s">
        <v>3433</v>
      </c>
      <c r="H552" s="55" t="s">
        <v>115</v>
      </c>
      <c r="I552" s="55" t="s">
        <v>3434</v>
      </c>
      <c r="J552" s="55" t="s">
        <v>3434</v>
      </c>
    </row>
    <row r="553" spans="1:10" x14ac:dyDescent="0.2">
      <c r="A553" s="54" t="s">
        <v>3993</v>
      </c>
      <c r="B553" s="54">
        <v>41010101</v>
      </c>
      <c r="C553" s="54" t="s">
        <v>1518</v>
      </c>
      <c r="D553" s="54" t="s">
        <v>3439</v>
      </c>
      <c r="E553" s="54" t="s">
        <v>3499</v>
      </c>
      <c r="F553" s="54" t="s">
        <v>3433</v>
      </c>
      <c r="G553" s="54" t="s">
        <v>3433</v>
      </c>
      <c r="H553" s="54" t="s">
        <v>115</v>
      </c>
      <c r="I553" s="54" t="s">
        <v>3433</v>
      </c>
      <c r="J553" s="54" t="s">
        <v>3434</v>
      </c>
    </row>
    <row r="554" spans="1:10" x14ac:dyDescent="0.2">
      <c r="A554" s="55" t="s">
        <v>3994</v>
      </c>
      <c r="B554" s="55">
        <v>41010102</v>
      </c>
      <c r="C554" s="55" t="s">
        <v>1522</v>
      </c>
      <c r="D554" s="55" t="s">
        <v>3439</v>
      </c>
      <c r="E554" s="55" t="s">
        <v>3499</v>
      </c>
      <c r="F554" s="55" t="s">
        <v>3433</v>
      </c>
      <c r="G554" s="55" t="s">
        <v>3433</v>
      </c>
      <c r="H554" s="55" t="s">
        <v>115</v>
      </c>
      <c r="I554" s="55" t="s">
        <v>3433</v>
      </c>
      <c r="J554" s="55" t="s">
        <v>3434</v>
      </c>
    </row>
    <row r="555" spans="1:10" x14ac:dyDescent="0.2">
      <c r="A555" s="54" t="s">
        <v>3995</v>
      </c>
      <c r="B555" s="54">
        <v>41010103</v>
      </c>
      <c r="C555" s="54" t="s">
        <v>1526</v>
      </c>
      <c r="D555" s="54" t="s">
        <v>3439</v>
      </c>
      <c r="E555" s="54" t="s">
        <v>3499</v>
      </c>
      <c r="F555" s="54" t="s">
        <v>3433</v>
      </c>
      <c r="G555" s="54" t="s">
        <v>3433</v>
      </c>
      <c r="H555" s="54" t="s">
        <v>115</v>
      </c>
      <c r="I555" s="54" t="s">
        <v>3433</v>
      </c>
      <c r="J555" s="54" t="s">
        <v>3434</v>
      </c>
    </row>
    <row r="556" spans="1:10" x14ac:dyDescent="0.2">
      <c r="A556" s="55" t="s">
        <v>3996</v>
      </c>
      <c r="B556" s="55">
        <v>41010104</v>
      </c>
      <c r="C556" s="55" t="s">
        <v>1530</v>
      </c>
      <c r="D556" s="55" t="s">
        <v>3439</v>
      </c>
      <c r="E556" s="55" t="s">
        <v>3499</v>
      </c>
      <c r="F556" s="55" t="s">
        <v>3433</v>
      </c>
      <c r="G556" s="55" t="s">
        <v>3433</v>
      </c>
      <c r="H556" s="55" t="s">
        <v>115</v>
      </c>
      <c r="I556" s="55" t="s">
        <v>3433</v>
      </c>
      <c r="J556" s="55" t="s">
        <v>3434</v>
      </c>
    </row>
    <row r="557" spans="1:10" x14ac:dyDescent="0.2">
      <c r="A557" s="54" t="s">
        <v>3997</v>
      </c>
      <c r="B557" s="54">
        <v>41010105</v>
      </c>
      <c r="C557" s="54" t="s">
        <v>1532</v>
      </c>
      <c r="D557" s="54" t="s">
        <v>3439</v>
      </c>
      <c r="E557" s="54" t="s">
        <v>3499</v>
      </c>
      <c r="F557" s="54" t="s">
        <v>3433</v>
      </c>
      <c r="G557" s="54" t="s">
        <v>3433</v>
      </c>
      <c r="H557" s="54" t="s">
        <v>115</v>
      </c>
      <c r="I557" s="54" t="s">
        <v>3433</v>
      </c>
      <c r="J557" s="54" t="s">
        <v>3434</v>
      </c>
    </row>
    <row r="558" spans="1:10" x14ac:dyDescent="0.2">
      <c r="A558" s="55" t="s">
        <v>3998</v>
      </c>
      <c r="B558" s="55">
        <v>41010106</v>
      </c>
      <c r="C558" s="55" t="s">
        <v>1536</v>
      </c>
      <c r="D558" s="55" t="s">
        <v>3439</v>
      </c>
      <c r="E558" s="55" t="s">
        <v>3499</v>
      </c>
      <c r="F558" s="55" t="s">
        <v>3433</v>
      </c>
      <c r="G558" s="55" t="s">
        <v>3433</v>
      </c>
      <c r="H558" s="55" t="s">
        <v>115</v>
      </c>
      <c r="I558" s="55" t="s">
        <v>3433</v>
      </c>
      <c r="J558" s="55" t="s">
        <v>3434</v>
      </c>
    </row>
    <row r="559" spans="1:10" x14ac:dyDescent="0.2">
      <c r="A559" s="54" t="s">
        <v>3999</v>
      </c>
      <c r="B559" s="54">
        <v>41010107</v>
      </c>
      <c r="C559" s="54" t="s">
        <v>1540</v>
      </c>
      <c r="D559" s="54" t="s">
        <v>3439</v>
      </c>
      <c r="E559" s="54" t="s">
        <v>3499</v>
      </c>
      <c r="F559" s="54" t="s">
        <v>3433</v>
      </c>
      <c r="G559" s="54" t="s">
        <v>3433</v>
      </c>
      <c r="H559" s="54" t="s">
        <v>115</v>
      </c>
      <c r="I559" s="54" t="s">
        <v>3433</v>
      </c>
      <c r="J559" s="54" t="s">
        <v>3434</v>
      </c>
    </row>
    <row r="560" spans="1:10" x14ac:dyDescent="0.2">
      <c r="A560" s="55" t="s">
        <v>4000</v>
      </c>
      <c r="B560" s="55">
        <v>41010108</v>
      </c>
      <c r="C560" s="55" t="s">
        <v>1544</v>
      </c>
      <c r="D560" s="55" t="s">
        <v>3439</v>
      </c>
      <c r="E560" s="55" t="s">
        <v>3499</v>
      </c>
      <c r="F560" s="55" t="s">
        <v>3433</v>
      </c>
      <c r="G560" s="55" t="s">
        <v>3433</v>
      </c>
      <c r="H560" s="55" t="s">
        <v>115</v>
      </c>
      <c r="I560" s="55" t="s">
        <v>3433</v>
      </c>
      <c r="J560" s="55" t="s">
        <v>3434</v>
      </c>
    </row>
    <row r="561" spans="1:10" x14ac:dyDescent="0.2">
      <c r="A561" s="54" t="s">
        <v>4001</v>
      </c>
      <c r="B561" s="54">
        <v>41010109</v>
      </c>
      <c r="C561" s="54" t="s">
        <v>1548</v>
      </c>
      <c r="D561" s="54" t="s">
        <v>3439</v>
      </c>
      <c r="E561" s="54" t="s">
        <v>3499</v>
      </c>
      <c r="F561" s="54" t="s">
        <v>3433</v>
      </c>
      <c r="G561" s="54" t="s">
        <v>3433</v>
      </c>
      <c r="H561" s="54" t="s">
        <v>115</v>
      </c>
      <c r="I561" s="54" t="s">
        <v>3433</v>
      </c>
      <c r="J561" s="54" t="s">
        <v>3434</v>
      </c>
    </row>
    <row r="562" spans="1:10" x14ac:dyDescent="0.2">
      <c r="A562" s="55" t="s">
        <v>4002</v>
      </c>
      <c r="B562" s="55">
        <v>41010110</v>
      </c>
      <c r="C562" s="55" t="s">
        <v>1552</v>
      </c>
      <c r="D562" s="55" t="s">
        <v>3439</v>
      </c>
      <c r="E562" s="55" t="s">
        <v>3499</v>
      </c>
      <c r="F562" s="55" t="s">
        <v>3433</v>
      </c>
      <c r="G562" s="55" t="s">
        <v>3433</v>
      </c>
      <c r="H562" s="55" t="s">
        <v>115</v>
      </c>
      <c r="I562" s="55" t="s">
        <v>3433</v>
      </c>
      <c r="J562" s="55" t="s">
        <v>3434</v>
      </c>
    </row>
    <row r="563" spans="1:10" x14ac:dyDescent="0.2">
      <c r="A563" s="54" t="s">
        <v>4003</v>
      </c>
      <c r="B563" s="54">
        <v>41010111</v>
      </c>
      <c r="C563" s="54" t="s">
        <v>1556</v>
      </c>
      <c r="D563" s="54" t="s">
        <v>3439</v>
      </c>
      <c r="E563" s="54" t="s">
        <v>3499</v>
      </c>
      <c r="F563" s="54" t="s">
        <v>3433</v>
      </c>
      <c r="G563" s="54" t="s">
        <v>3433</v>
      </c>
      <c r="H563" s="54" t="s">
        <v>115</v>
      </c>
      <c r="I563" s="54" t="s">
        <v>3433</v>
      </c>
      <c r="J563" s="54" t="s">
        <v>3434</v>
      </c>
    </row>
    <row r="564" spans="1:10" x14ac:dyDescent="0.2">
      <c r="A564" s="55" t="s">
        <v>4004</v>
      </c>
      <c r="B564" s="55">
        <v>41010112</v>
      </c>
      <c r="C564" s="55" t="s">
        <v>1558</v>
      </c>
      <c r="D564" s="55" t="s">
        <v>3439</v>
      </c>
      <c r="E564" s="55" t="s">
        <v>3499</v>
      </c>
      <c r="F564" s="55" t="s">
        <v>3433</v>
      </c>
      <c r="G564" s="55" t="s">
        <v>3433</v>
      </c>
      <c r="H564" s="55" t="s">
        <v>115</v>
      </c>
      <c r="I564" s="55" t="s">
        <v>3433</v>
      </c>
      <c r="J564" s="55" t="s">
        <v>3434</v>
      </c>
    </row>
    <row r="565" spans="1:10" x14ac:dyDescent="0.2">
      <c r="A565" s="54" t="s">
        <v>4005</v>
      </c>
      <c r="B565" s="54">
        <v>410102</v>
      </c>
      <c r="C565" s="54" t="s">
        <v>1562</v>
      </c>
      <c r="D565" s="54" t="s">
        <v>3431</v>
      </c>
      <c r="E565" s="54" t="s">
        <v>3499</v>
      </c>
      <c r="F565" s="54" t="s">
        <v>3433</v>
      </c>
      <c r="G565" s="54" t="s">
        <v>3433</v>
      </c>
      <c r="H565" s="54" t="s">
        <v>115</v>
      </c>
      <c r="I565" s="54" t="s">
        <v>3434</v>
      </c>
      <c r="J565" s="54" t="s">
        <v>3434</v>
      </c>
    </row>
    <row r="566" spans="1:10" x14ac:dyDescent="0.2">
      <c r="A566" s="55" t="s">
        <v>4006</v>
      </c>
      <c r="B566" s="55">
        <v>41010201</v>
      </c>
      <c r="C566" s="55" t="s">
        <v>1566</v>
      </c>
      <c r="D566" s="55" t="s">
        <v>3439</v>
      </c>
      <c r="E566" s="55" t="s">
        <v>3499</v>
      </c>
      <c r="F566" s="55" t="s">
        <v>3433</v>
      </c>
      <c r="G566" s="55" t="s">
        <v>3433</v>
      </c>
      <c r="H566" s="55" t="s">
        <v>115</v>
      </c>
      <c r="I566" s="55" t="s">
        <v>3433</v>
      </c>
      <c r="J566" s="55" t="s">
        <v>3434</v>
      </c>
    </row>
    <row r="567" spans="1:10" x14ac:dyDescent="0.2">
      <c r="A567" s="54" t="s">
        <v>4007</v>
      </c>
      <c r="B567" s="54">
        <v>41010202</v>
      </c>
      <c r="C567" s="54" t="s">
        <v>1570</v>
      </c>
      <c r="D567" s="54" t="s">
        <v>3439</v>
      </c>
      <c r="E567" s="54" t="s">
        <v>3499</v>
      </c>
      <c r="F567" s="54" t="s">
        <v>3433</v>
      </c>
      <c r="G567" s="54" t="s">
        <v>3433</v>
      </c>
      <c r="H567" s="54" t="s">
        <v>115</v>
      </c>
      <c r="I567" s="54" t="s">
        <v>3433</v>
      </c>
      <c r="J567" s="54" t="s">
        <v>3434</v>
      </c>
    </row>
    <row r="568" spans="1:10" x14ac:dyDescent="0.2">
      <c r="A568" s="55" t="s">
        <v>4008</v>
      </c>
      <c r="B568" s="55">
        <v>41010203</v>
      </c>
      <c r="C568" s="55" t="s">
        <v>1574</v>
      </c>
      <c r="D568" s="55" t="s">
        <v>3439</v>
      </c>
      <c r="E568" s="55" t="s">
        <v>3499</v>
      </c>
      <c r="F568" s="55" t="s">
        <v>3433</v>
      </c>
      <c r="G568" s="55" t="s">
        <v>3433</v>
      </c>
      <c r="H568" s="55" t="s">
        <v>115</v>
      </c>
      <c r="I568" s="55" t="s">
        <v>3433</v>
      </c>
      <c r="J568" s="55" t="s">
        <v>3434</v>
      </c>
    </row>
    <row r="569" spans="1:10" x14ac:dyDescent="0.2">
      <c r="A569" s="54" t="s">
        <v>4009</v>
      </c>
      <c r="B569" s="54">
        <v>41010204</v>
      </c>
      <c r="C569" s="54" t="s">
        <v>1578</v>
      </c>
      <c r="D569" s="54" t="s">
        <v>3439</v>
      </c>
      <c r="E569" s="54" t="s">
        <v>3499</v>
      </c>
      <c r="F569" s="54" t="s">
        <v>3433</v>
      </c>
      <c r="G569" s="54" t="s">
        <v>3433</v>
      </c>
      <c r="H569" s="54" t="s">
        <v>115</v>
      </c>
      <c r="I569" s="54" t="s">
        <v>3433</v>
      </c>
      <c r="J569" s="54" t="s">
        <v>3434</v>
      </c>
    </row>
    <row r="570" spans="1:10" x14ac:dyDescent="0.2">
      <c r="A570" s="55" t="s">
        <v>4010</v>
      </c>
      <c r="B570" s="55">
        <v>41010205</v>
      </c>
      <c r="C570" s="55" t="s">
        <v>1582</v>
      </c>
      <c r="D570" s="55" t="s">
        <v>3439</v>
      </c>
      <c r="E570" s="55" t="s">
        <v>3499</v>
      </c>
      <c r="F570" s="55" t="s">
        <v>3433</v>
      </c>
      <c r="G570" s="55" t="s">
        <v>3433</v>
      </c>
      <c r="H570" s="55" t="s">
        <v>115</v>
      </c>
      <c r="I570" s="55" t="s">
        <v>3433</v>
      </c>
      <c r="J570" s="55" t="s">
        <v>3434</v>
      </c>
    </row>
    <row r="571" spans="1:10" x14ac:dyDescent="0.2">
      <c r="A571" s="54" t="s">
        <v>4011</v>
      </c>
      <c r="B571" s="54">
        <v>41010206</v>
      </c>
      <c r="C571" s="54" t="s">
        <v>1584</v>
      </c>
      <c r="D571" s="54" t="s">
        <v>3439</v>
      </c>
      <c r="E571" s="54" t="s">
        <v>3499</v>
      </c>
      <c r="F571" s="54" t="s">
        <v>3433</v>
      </c>
      <c r="G571" s="54" t="s">
        <v>3433</v>
      </c>
      <c r="H571" s="54" t="s">
        <v>115</v>
      </c>
      <c r="I571" s="54" t="s">
        <v>3433</v>
      </c>
      <c r="J571" s="54" t="s">
        <v>3434</v>
      </c>
    </row>
    <row r="572" spans="1:10" x14ac:dyDescent="0.2">
      <c r="A572" s="55" t="s">
        <v>4012</v>
      </c>
      <c r="B572" s="55">
        <v>410103</v>
      </c>
      <c r="C572" s="55" t="s">
        <v>1588</v>
      </c>
      <c r="D572" s="55" t="s">
        <v>3431</v>
      </c>
      <c r="E572" s="55" t="s">
        <v>3499</v>
      </c>
      <c r="F572" s="55" t="s">
        <v>3433</v>
      </c>
      <c r="G572" s="55" t="s">
        <v>3433</v>
      </c>
      <c r="H572" s="55" t="s">
        <v>115</v>
      </c>
      <c r="I572" s="55" t="s">
        <v>3434</v>
      </c>
      <c r="J572" s="55" t="s">
        <v>3434</v>
      </c>
    </row>
    <row r="573" spans="1:10" x14ac:dyDescent="0.2">
      <c r="A573" s="54" t="s">
        <v>4013</v>
      </c>
      <c r="B573" s="54">
        <v>41010301</v>
      </c>
      <c r="C573" s="54" t="s">
        <v>1592</v>
      </c>
      <c r="D573" s="54" t="s">
        <v>3439</v>
      </c>
      <c r="E573" s="54" t="s">
        <v>3499</v>
      </c>
      <c r="F573" s="54" t="s">
        <v>3433</v>
      </c>
      <c r="G573" s="54" t="s">
        <v>3433</v>
      </c>
      <c r="H573" s="54" t="s">
        <v>115</v>
      </c>
      <c r="I573" s="54" t="s">
        <v>3433</v>
      </c>
      <c r="J573" s="54" t="s">
        <v>3434</v>
      </c>
    </row>
    <row r="574" spans="1:10" x14ac:dyDescent="0.2">
      <c r="A574" s="55" t="s">
        <v>4014</v>
      </c>
      <c r="B574" s="55">
        <v>41010302</v>
      </c>
      <c r="C574" s="55" t="s">
        <v>1596</v>
      </c>
      <c r="D574" s="55" t="s">
        <v>3439</v>
      </c>
      <c r="E574" s="55" t="s">
        <v>3499</v>
      </c>
      <c r="F574" s="55" t="s">
        <v>3433</v>
      </c>
      <c r="G574" s="55" t="s">
        <v>3433</v>
      </c>
      <c r="H574" s="55" t="s">
        <v>115</v>
      </c>
      <c r="I574" s="55" t="s">
        <v>3433</v>
      </c>
      <c r="J574" s="55" t="s">
        <v>3434</v>
      </c>
    </row>
    <row r="575" spans="1:10" x14ac:dyDescent="0.2">
      <c r="A575" s="54" t="s">
        <v>4015</v>
      </c>
      <c r="B575" s="54">
        <v>41010303</v>
      </c>
      <c r="C575" s="54" t="s">
        <v>1600</v>
      </c>
      <c r="D575" s="54" t="s">
        <v>3439</v>
      </c>
      <c r="E575" s="54" t="s">
        <v>3499</v>
      </c>
      <c r="F575" s="54" t="s">
        <v>3433</v>
      </c>
      <c r="G575" s="54" t="s">
        <v>3433</v>
      </c>
      <c r="H575" s="54" t="s">
        <v>115</v>
      </c>
      <c r="I575" s="54" t="s">
        <v>3433</v>
      </c>
      <c r="J575" s="54" t="s">
        <v>3434</v>
      </c>
    </row>
    <row r="576" spans="1:10" x14ac:dyDescent="0.2">
      <c r="A576" s="55" t="s">
        <v>4016</v>
      </c>
      <c r="B576" s="55">
        <v>41010304</v>
      </c>
      <c r="C576" s="55" t="s">
        <v>1602</v>
      </c>
      <c r="D576" s="55" t="s">
        <v>3439</v>
      </c>
      <c r="E576" s="55" t="s">
        <v>3499</v>
      </c>
      <c r="F576" s="55" t="s">
        <v>3433</v>
      </c>
      <c r="G576" s="55" t="s">
        <v>3433</v>
      </c>
      <c r="H576" s="55" t="s">
        <v>115</v>
      </c>
      <c r="I576" s="55" t="s">
        <v>3433</v>
      </c>
      <c r="J576" s="55" t="s">
        <v>3434</v>
      </c>
    </row>
    <row r="577" spans="1:10" x14ac:dyDescent="0.2">
      <c r="A577" s="54" t="s">
        <v>4017</v>
      </c>
      <c r="B577" s="54">
        <v>41010305</v>
      </c>
      <c r="C577" s="54" t="s">
        <v>1604</v>
      </c>
      <c r="D577" s="54" t="s">
        <v>3439</v>
      </c>
      <c r="E577" s="54" t="s">
        <v>3499</v>
      </c>
      <c r="F577" s="54" t="s">
        <v>3433</v>
      </c>
      <c r="G577" s="54" t="s">
        <v>3433</v>
      </c>
      <c r="H577" s="54" t="s">
        <v>115</v>
      </c>
      <c r="I577" s="54" t="s">
        <v>3433</v>
      </c>
      <c r="J577" s="54" t="s">
        <v>3434</v>
      </c>
    </row>
    <row r="578" spans="1:10" x14ac:dyDescent="0.2">
      <c r="A578" s="55" t="s">
        <v>4018</v>
      </c>
      <c r="B578" s="55">
        <v>41010306</v>
      </c>
      <c r="C578" s="55" t="s">
        <v>1606</v>
      </c>
      <c r="D578" s="55" t="s">
        <v>3439</v>
      </c>
      <c r="E578" s="55" t="s">
        <v>3499</v>
      </c>
      <c r="F578" s="55" t="s">
        <v>3433</v>
      </c>
      <c r="G578" s="55" t="s">
        <v>3433</v>
      </c>
      <c r="H578" s="55" t="s">
        <v>115</v>
      </c>
      <c r="I578" s="55" t="s">
        <v>3433</v>
      </c>
      <c r="J578" s="55" t="s">
        <v>3434</v>
      </c>
    </row>
    <row r="579" spans="1:10" x14ac:dyDescent="0.2">
      <c r="A579" s="54" t="s">
        <v>4019</v>
      </c>
      <c r="B579" s="54">
        <v>41010307</v>
      </c>
      <c r="C579" s="54" t="s">
        <v>1608</v>
      </c>
      <c r="D579" s="54" t="s">
        <v>3439</v>
      </c>
      <c r="E579" s="54" t="s">
        <v>3499</v>
      </c>
      <c r="F579" s="54" t="s">
        <v>3433</v>
      </c>
      <c r="G579" s="54" t="s">
        <v>3433</v>
      </c>
      <c r="H579" s="54" t="s">
        <v>115</v>
      </c>
      <c r="I579" s="54" t="s">
        <v>3433</v>
      </c>
      <c r="J579" s="54" t="s">
        <v>3434</v>
      </c>
    </row>
    <row r="580" spans="1:10" x14ac:dyDescent="0.2">
      <c r="A580" s="55" t="s">
        <v>4020</v>
      </c>
      <c r="B580" s="55">
        <v>41010308</v>
      </c>
      <c r="C580" s="55" t="s">
        <v>1610</v>
      </c>
      <c r="D580" s="55" t="s">
        <v>3439</v>
      </c>
      <c r="E580" s="55" t="s">
        <v>3499</v>
      </c>
      <c r="F580" s="55" t="s">
        <v>3433</v>
      </c>
      <c r="G580" s="55" t="s">
        <v>3433</v>
      </c>
      <c r="H580" s="55" t="s">
        <v>115</v>
      </c>
      <c r="I580" s="55" t="s">
        <v>3433</v>
      </c>
      <c r="J580" s="55" t="s">
        <v>3434</v>
      </c>
    </row>
    <row r="581" spans="1:10" x14ac:dyDescent="0.2">
      <c r="A581" s="54" t="s">
        <v>4021</v>
      </c>
      <c r="B581" s="54">
        <v>41010309</v>
      </c>
      <c r="C581" s="54" t="s">
        <v>1614</v>
      </c>
      <c r="D581" s="54" t="s">
        <v>3439</v>
      </c>
      <c r="E581" s="54" t="s">
        <v>3499</v>
      </c>
      <c r="F581" s="54" t="s">
        <v>3433</v>
      </c>
      <c r="G581" s="54" t="s">
        <v>3433</v>
      </c>
      <c r="H581" s="54" t="s">
        <v>115</v>
      </c>
      <c r="I581" s="54" t="s">
        <v>3433</v>
      </c>
      <c r="J581" s="54" t="s">
        <v>3434</v>
      </c>
    </row>
    <row r="582" spans="1:10" x14ac:dyDescent="0.2">
      <c r="A582" s="55" t="s">
        <v>4022</v>
      </c>
      <c r="B582" s="55">
        <v>41010310</v>
      </c>
      <c r="C582" s="55" t="s">
        <v>1616</v>
      </c>
      <c r="D582" s="55" t="s">
        <v>3439</v>
      </c>
      <c r="E582" s="55" t="s">
        <v>3499</v>
      </c>
      <c r="F582" s="55" t="s">
        <v>3433</v>
      </c>
      <c r="G582" s="55" t="s">
        <v>3433</v>
      </c>
      <c r="H582" s="55" t="s">
        <v>115</v>
      </c>
      <c r="I582" s="55" t="s">
        <v>3433</v>
      </c>
      <c r="J582" s="55" t="s">
        <v>3434</v>
      </c>
    </row>
    <row r="583" spans="1:10" x14ac:dyDescent="0.2">
      <c r="A583" s="54" t="s">
        <v>4023</v>
      </c>
      <c r="B583" s="54">
        <v>410104</v>
      </c>
      <c r="C583" s="54" t="s">
        <v>1620</v>
      </c>
      <c r="D583" s="54" t="s">
        <v>3431</v>
      </c>
      <c r="E583" s="54" t="s">
        <v>3499</v>
      </c>
      <c r="F583" s="54" t="s">
        <v>3433</v>
      </c>
      <c r="G583" s="54" t="s">
        <v>3433</v>
      </c>
      <c r="H583" s="54" t="s">
        <v>115</v>
      </c>
      <c r="I583" s="54" t="s">
        <v>3434</v>
      </c>
      <c r="J583" s="54" t="s">
        <v>3434</v>
      </c>
    </row>
    <row r="584" spans="1:10" x14ac:dyDescent="0.2">
      <c r="A584" s="55" t="s">
        <v>4024</v>
      </c>
      <c r="B584" s="55">
        <v>41010401</v>
      </c>
      <c r="C584" s="55" t="s">
        <v>1624</v>
      </c>
      <c r="D584" s="55" t="s">
        <v>3439</v>
      </c>
      <c r="E584" s="55" t="s">
        <v>3499</v>
      </c>
      <c r="F584" s="55" t="s">
        <v>3433</v>
      </c>
      <c r="G584" s="55" t="s">
        <v>3433</v>
      </c>
      <c r="H584" s="55" t="s">
        <v>115</v>
      </c>
      <c r="I584" s="55" t="s">
        <v>3433</v>
      </c>
      <c r="J584" s="55" t="s">
        <v>3434</v>
      </c>
    </row>
    <row r="585" spans="1:10" x14ac:dyDescent="0.2">
      <c r="A585" s="54" t="s">
        <v>4025</v>
      </c>
      <c r="B585" s="54">
        <v>41010402</v>
      </c>
      <c r="C585" s="54" t="s">
        <v>1628</v>
      </c>
      <c r="D585" s="54" t="s">
        <v>3439</v>
      </c>
      <c r="E585" s="54" t="s">
        <v>3499</v>
      </c>
      <c r="F585" s="54" t="s">
        <v>3433</v>
      </c>
      <c r="G585" s="54" t="s">
        <v>3433</v>
      </c>
      <c r="H585" s="54" t="s">
        <v>115</v>
      </c>
      <c r="I585" s="54" t="s">
        <v>3433</v>
      </c>
      <c r="J585" s="54" t="s">
        <v>3434</v>
      </c>
    </row>
    <row r="586" spans="1:10" x14ac:dyDescent="0.2">
      <c r="A586" s="55" t="s">
        <v>4026</v>
      </c>
      <c r="B586" s="55">
        <v>41010403</v>
      </c>
      <c r="C586" s="55" t="s">
        <v>1632</v>
      </c>
      <c r="D586" s="55" t="s">
        <v>3439</v>
      </c>
      <c r="E586" s="55" t="s">
        <v>3499</v>
      </c>
      <c r="F586" s="55" t="s">
        <v>3433</v>
      </c>
      <c r="G586" s="55" t="s">
        <v>3433</v>
      </c>
      <c r="H586" s="55" t="s">
        <v>115</v>
      </c>
      <c r="I586" s="55" t="s">
        <v>3433</v>
      </c>
      <c r="J586" s="55" t="s">
        <v>3434</v>
      </c>
    </row>
    <row r="587" spans="1:10" x14ac:dyDescent="0.2">
      <c r="A587" s="54" t="s">
        <v>4027</v>
      </c>
      <c r="B587" s="54">
        <v>41010404</v>
      </c>
      <c r="C587" s="54" t="s">
        <v>1636</v>
      </c>
      <c r="D587" s="54" t="s">
        <v>3439</v>
      </c>
      <c r="E587" s="54" t="s">
        <v>3499</v>
      </c>
      <c r="F587" s="54" t="s">
        <v>3433</v>
      </c>
      <c r="G587" s="54" t="s">
        <v>3433</v>
      </c>
      <c r="H587" s="54" t="s">
        <v>115</v>
      </c>
      <c r="I587" s="54" t="s">
        <v>3433</v>
      </c>
      <c r="J587" s="54" t="s">
        <v>3434</v>
      </c>
    </row>
    <row r="588" spans="1:10" x14ac:dyDescent="0.2">
      <c r="A588" s="55" t="s">
        <v>4028</v>
      </c>
      <c r="B588" s="55">
        <v>41010405</v>
      </c>
      <c r="C588" s="55" t="s">
        <v>1640</v>
      </c>
      <c r="D588" s="55" t="s">
        <v>3439</v>
      </c>
      <c r="E588" s="55" t="s">
        <v>3499</v>
      </c>
      <c r="F588" s="55" t="s">
        <v>3433</v>
      </c>
      <c r="G588" s="55" t="s">
        <v>3433</v>
      </c>
      <c r="H588" s="55" t="s">
        <v>115</v>
      </c>
      <c r="I588" s="55" t="s">
        <v>3433</v>
      </c>
      <c r="J588" s="55" t="s">
        <v>3434</v>
      </c>
    </row>
    <row r="589" spans="1:10" x14ac:dyDescent="0.2">
      <c r="A589" s="54" t="s">
        <v>4029</v>
      </c>
      <c r="B589" s="54">
        <v>41010406</v>
      </c>
      <c r="C589" s="54" t="s">
        <v>471</v>
      </c>
      <c r="D589" s="54" t="s">
        <v>3439</v>
      </c>
      <c r="E589" s="54" t="s">
        <v>3499</v>
      </c>
      <c r="F589" s="54" t="s">
        <v>3433</v>
      </c>
      <c r="G589" s="54" t="s">
        <v>3433</v>
      </c>
      <c r="H589" s="54" t="s">
        <v>115</v>
      </c>
      <c r="I589" s="54" t="s">
        <v>3433</v>
      </c>
      <c r="J589" s="54" t="s">
        <v>3434</v>
      </c>
    </row>
    <row r="590" spans="1:10" x14ac:dyDescent="0.2">
      <c r="A590" s="55" t="s">
        <v>4030</v>
      </c>
      <c r="B590" s="55">
        <v>41010407</v>
      </c>
      <c r="C590" s="55" t="s">
        <v>474</v>
      </c>
      <c r="D590" s="55" t="s">
        <v>3439</v>
      </c>
      <c r="E590" s="55" t="s">
        <v>3499</v>
      </c>
      <c r="F590" s="55" t="s">
        <v>3433</v>
      </c>
      <c r="G590" s="55" t="s">
        <v>3433</v>
      </c>
      <c r="H590" s="55" t="s">
        <v>115</v>
      </c>
      <c r="I590" s="55" t="s">
        <v>3433</v>
      </c>
      <c r="J590" s="55" t="s">
        <v>3434</v>
      </c>
    </row>
    <row r="591" spans="1:10" x14ac:dyDescent="0.2">
      <c r="A591" s="54" t="s">
        <v>4031</v>
      </c>
      <c r="B591" s="54">
        <v>41010408</v>
      </c>
      <c r="C591" s="54" t="s">
        <v>1648</v>
      </c>
      <c r="D591" s="54" t="s">
        <v>3439</v>
      </c>
      <c r="E591" s="54" t="s">
        <v>3499</v>
      </c>
      <c r="F591" s="54" t="s">
        <v>3433</v>
      </c>
      <c r="G591" s="54" t="s">
        <v>3433</v>
      </c>
      <c r="H591" s="54" t="s">
        <v>115</v>
      </c>
      <c r="I591" s="54" t="s">
        <v>3433</v>
      </c>
      <c r="J591" s="54" t="s">
        <v>3434</v>
      </c>
    </row>
    <row r="592" spans="1:10" x14ac:dyDescent="0.2">
      <c r="A592" s="55" t="s">
        <v>4032</v>
      </c>
      <c r="B592" s="55">
        <v>41010409</v>
      </c>
      <c r="C592" s="55" t="s">
        <v>1650</v>
      </c>
      <c r="D592" s="55" t="s">
        <v>3439</v>
      </c>
      <c r="E592" s="55" t="s">
        <v>3499</v>
      </c>
      <c r="F592" s="55" t="s">
        <v>3433</v>
      </c>
      <c r="G592" s="55" t="s">
        <v>3433</v>
      </c>
      <c r="H592" s="55" t="s">
        <v>115</v>
      </c>
      <c r="I592" s="55" t="s">
        <v>3433</v>
      </c>
      <c r="J592" s="55" t="s">
        <v>3434</v>
      </c>
    </row>
    <row r="593" spans="1:10" x14ac:dyDescent="0.2">
      <c r="A593" s="54" t="s">
        <v>4033</v>
      </c>
      <c r="B593" s="54">
        <v>41010410</v>
      </c>
      <c r="C593" s="54" t="s">
        <v>1654</v>
      </c>
      <c r="D593" s="54" t="s">
        <v>3439</v>
      </c>
      <c r="E593" s="54" t="s">
        <v>3499</v>
      </c>
      <c r="F593" s="54" t="s">
        <v>3433</v>
      </c>
      <c r="G593" s="54" t="s">
        <v>3433</v>
      </c>
      <c r="H593" s="54" t="s">
        <v>115</v>
      </c>
      <c r="I593" s="54" t="s">
        <v>3433</v>
      </c>
      <c r="J593" s="54" t="s">
        <v>3434</v>
      </c>
    </row>
    <row r="594" spans="1:10" x14ac:dyDescent="0.2">
      <c r="A594" s="55" t="s">
        <v>4034</v>
      </c>
      <c r="B594" s="55">
        <v>41010411</v>
      </c>
      <c r="C594" s="55" t="s">
        <v>1656</v>
      </c>
      <c r="D594" s="55" t="s">
        <v>3439</v>
      </c>
      <c r="E594" s="55" t="s">
        <v>3499</v>
      </c>
      <c r="F594" s="55" t="s">
        <v>3433</v>
      </c>
      <c r="G594" s="55" t="s">
        <v>3433</v>
      </c>
      <c r="H594" s="55" t="s">
        <v>115</v>
      </c>
      <c r="I594" s="55" t="s">
        <v>3433</v>
      </c>
      <c r="J594" s="55" t="s">
        <v>3434</v>
      </c>
    </row>
    <row r="595" spans="1:10" x14ac:dyDescent="0.2">
      <c r="A595" s="54" t="s">
        <v>4035</v>
      </c>
      <c r="B595" s="54">
        <v>41010412</v>
      </c>
      <c r="C595" s="54" t="s">
        <v>1660</v>
      </c>
      <c r="D595" s="54" t="s">
        <v>3439</v>
      </c>
      <c r="E595" s="54" t="s">
        <v>3499</v>
      </c>
      <c r="F595" s="54" t="s">
        <v>3433</v>
      </c>
      <c r="G595" s="54" t="s">
        <v>3433</v>
      </c>
      <c r="H595" s="54" t="s">
        <v>115</v>
      </c>
      <c r="I595" s="54" t="s">
        <v>3433</v>
      </c>
      <c r="J595" s="54" t="s">
        <v>3434</v>
      </c>
    </row>
    <row r="596" spans="1:10" x14ac:dyDescent="0.2">
      <c r="A596" s="55" t="s">
        <v>4036</v>
      </c>
      <c r="B596" s="55">
        <v>41010413</v>
      </c>
      <c r="C596" s="55" t="s">
        <v>1664</v>
      </c>
      <c r="D596" s="55" t="s">
        <v>3439</v>
      </c>
      <c r="E596" s="55" t="s">
        <v>3499</v>
      </c>
      <c r="F596" s="55" t="s">
        <v>3433</v>
      </c>
      <c r="G596" s="55" t="s">
        <v>3433</v>
      </c>
      <c r="H596" s="55" t="s">
        <v>115</v>
      </c>
      <c r="I596" s="55" t="s">
        <v>3433</v>
      </c>
      <c r="J596" s="55" t="s">
        <v>3434</v>
      </c>
    </row>
    <row r="597" spans="1:10" x14ac:dyDescent="0.2">
      <c r="A597" s="54" t="s">
        <v>4037</v>
      </c>
      <c r="B597" s="54">
        <v>41010414</v>
      </c>
      <c r="C597" s="54" t="s">
        <v>1668</v>
      </c>
      <c r="D597" s="54" t="s">
        <v>3439</v>
      </c>
      <c r="E597" s="54" t="s">
        <v>3499</v>
      </c>
      <c r="F597" s="54" t="s">
        <v>3433</v>
      </c>
      <c r="G597" s="54" t="s">
        <v>3433</v>
      </c>
      <c r="H597" s="54" t="s">
        <v>115</v>
      </c>
      <c r="I597" s="54" t="s">
        <v>3433</v>
      </c>
      <c r="J597" s="54" t="s">
        <v>3434</v>
      </c>
    </row>
    <row r="598" spans="1:10" x14ac:dyDescent="0.2">
      <c r="A598" s="55" t="s">
        <v>4038</v>
      </c>
      <c r="B598" s="55">
        <v>41010415</v>
      </c>
      <c r="C598" s="55" t="s">
        <v>1670</v>
      </c>
      <c r="D598" s="55" t="s">
        <v>3439</v>
      </c>
      <c r="E598" s="55" t="s">
        <v>3499</v>
      </c>
      <c r="F598" s="55" t="s">
        <v>3433</v>
      </c>
      <c r="G598" s="55" t="s">
        <v>3433</v>
      </c>
      <c r="H598" s="55" t="s">
        <v>115</v>
      </c>
      <c r="I598" s="55" t="s">
        <v>3433</v>
      </c>
      <c r="J598" s="55" t="s">
        <v>3434</v>
      </c>
    </row>
    <row r="599" spans="1:10" x14ac:dyDescent="0.2">
      <c r="A599" s="54" t="s">
        <v>4039</v>
      </c>
      <c r="B599" s="54">
        <v>41010416</v>
      </c>
      <c r="C599" s="54" t="s">
        <v>1674</v>
      </c>
      <c r="D599" s="54" t="s">
        <v>3439</v>
      </c>
      <c r="E599" s="54" t="s">
        <v>3499</v>
      </c>
      <c r="F599" s="54" t="s">
        <v>3433</v>
      </c>
      <c r="G599" s="54" t="s">
        <v>3433</v>
      </c>
      <c r="H599" s="54" t="s">
        <v>115</v>
      </c>
      <c r="I599" s="54" t="s">
        <v>3433</v>
      </c>
      <c r="J599" s="54" t="s">
        <v>3434</v>
      </c>
    </row>
    <row r="600" spans="1:10" x14ac:dyDescent="0.2">
      <c r="A600" s="55" t="s">
        <v>4040</v>
      </c>
      <c r="B600" s="55">
        <v>41010417</v>
      </c>
      <c r="C600" s="55" t="s">
        <v>1678</v>
      </c>
      <c r="D600" s="55" t="s">
        <v>3439</v>
      </c>
      <c r="E600" s="55" t="s">
        <v>3499</v>
      </c>
      <c r="F600" s="55" t="s">
        <v>3433</v>
      </c>
      <c r="G600" s="55" t="s">
        <v>3433</v>
      </c>
      <c r="H600" s="55" t="s">
        <v>115</v>
      </c>
      <c r="I600" s="55" t="s">
        <v>3433</v>
      </c>
      <c r="J600" s="55" t="s">
        <v>3434</v>
      </c>
    </row>
    <row r="601" spans="1:10" x14ac:dyDescent="0.2">
      <c r="A601" s="54" t="s">
        <v>4041</v>
      </c>
      <c r="B601" s="54">
        <v>41010418</v>
      </c>
      <c r="C601" s="54" t="s">
        <v>1682</v>
      </c>
      <c r="D601" s="54" t="s">
        <v>3439</v>
      </c>
      <c r="E601" s="54" t="s">
        <v>3499</v>
      </c>
      <c r="F601" s="54" t="s">
        <v>3433</v>
      </c>
      <c r="G601" s="54" t="s">
        <v>3433</v>
      </c>
      <c r="H601" s="54" t="s">
        <v>115</v>
      </c>
      <c r="I601" s="54" t="s">
        <v>3433</v>
      </c>
      <c r="J601" s="54" t="s">
        <v>3434</v>
      </c>
    </row>
    <row r="602" spans="1:10" x14ac:dyDescent="0.2">
      <c r="A602" s="55" t="s">
        <v>4042</v>
      </c>
      <c r="B602" s="55">
        <v>41010419</v>
      </c>
      <c r="C602" s="55" t="s">
        <v>1686</v>
      </c>
      <c r="D602" s="55" t="s">
        <v>3439</v>
      </c>
      <c r="E602" s="55" t="s">
        <v>3499</v>
      </c>
      <c r="F602" s="55" t="s">
        <v>3433</v>
      </c>
      <c r="G602" s="55" t="s">
        <v>3433</v>
      </c>
      <c r="H602" s="55" t="s">
        <v>115</v>
      </c>
      <c r="I602" s="55" t="s">
        <v>3433</v>
      </c>
      <c r="J602" s="55" t="s">
        <v>3434</v>
      </c>
    </row>
    <row r="603" spans="1:10" x14ac:dyDescent="0.2">
      <c r="A603" s="54" t="s">
        <v>4043</v>
      </c>
      <c r="B603" s="54">
        <v>41010420</v>
      </c>
      <c r="C603" s="54" t="s">
        <v>1690</v>
      </c>
      <c r="D603" s="54" t="s">
        <v>3439</v>
      </c>
      <c r="E603" s="54" t="s">
        <v>3499</v>
      </c>
      <c r="F603" s="54" t="s">
        <v>3433</v>
      </c>
      <c r="G603" s="54" t="s">
        <v>3433</v>
      </c>
      <c r="H603" s="54" t="s">
        <v>115</v>
      </c>
      <c r="I603" s="54" t="s">
        <v>3433</v>
      </c>
      <c r="J603" s="54" t="s">
        <v>3434</v>
      </c>
    </row>
    <row r="604" spans="1:10" x14ac:dyDescent="0.2">
      <c r="A604" s="55" t="s">
        <v>4044</v>
      </c>
      <c r="B604" s="55">
        <v>41010421</v>
      </c>
      <c r="C604" s="55" t="s">
        <v>1694</v>
      </c>
      <c r="D604" s="55" t="s">
        <v>3439</v>
      </c>
      <c r="E604" s="55" t="s">
        <v>3499</v>
      </c>
      <c r="F604" s="55" t="s">
        <v>3433</v>
      </c>
      <c r="G604" s="55" t="s">
        <v>3433</v>
      </c>
      <c r="H604" s="55" t="s">
        <v>115</v>
      </c>
      <c r="I604" s="55" t="s">
        <v>3433</v>
      </c>
      <c r="J604" s="55" t="s">
        <v>3434</v>
      </c>
    </row>
    <row r="605" spans="1:10" x14ac:dyDescent="0.2">
      <c r="A605" s="54" t="s">
        <v>4045</v>
      </c>
      <c r="B605" s="54">
        <v>4102</v>
      </c>
      <c r="C605" s="54" t="s">
        <v>1698</v>
      </c>
      <c r="D605" s="54" t="s">
        <v>3431</v>
      </c>
      <c r="E605" s="54" t="s">
        <v>3499</v>
      </c>
      <c r="F605" s="54" t="s">
        <v>3433</v>
      </c>
      <c r="G605" s="54" t="s">
        <v>3433</v>
      </c>
      <c r="H605" s="54" t="s">
        <v>115</v>
      </c>
      <c r="I605" s="54" t="s">
        <v>3434</v>
      </c>
      <c r="J605" s="54" t="s">
        <v>3434</v>
      </c>
    </row>
    <row r="606" spans="1:10" x14ac:dyDescent="0.2">
      <c r="A606" s="55" t="s">
        <v>4046</v>
      </c>
      <c r="B606" s="55">
        <v>410201</v>
      </c>
      <c r="C606" s="55" t="s">
        <v>1698</v>
      </c>
      <c r="D606" s="55" t="s">
        <v>3431</v>
      </c>
      <c r="E606" s="55" t="s">
        <v>3499</v>
      </c>
      <c r="F606" s="55" t="s">
        <v>3433</v>
      </c>
      <c r="G606" s="55" t="s">
        <v>3433</v>
      </c>
      <c r="H606" s="55" t="s">
        <v>115</v>
      </c>
      <c r="I606" s="55" t="s">
        <v>3434</v>
      </c>
      <c r="J606" s="55" t="s">
        <v>3434</v>
      </c>
    </row>
    <row r="607" spans="1:10" x14ac:dyDescent="0.2">
      <c r="A607" s="54" t="s">
        <v>4047</v>
      </c>
      <c r="B607" s="54">
        <v>41020101</v>
      </c>
      <c r="C607" s="54" t="s">
        <v>1703</v>
      </c>
      <c r="D607" s="54" t="s">
        <v>3439</v>
      </c>
      <c r="E607" s="54" t="s">
        <v>3499</v>
      </c>
      <c r="F607" s="54" t="s">
        <v>3433</v>
      </c>
      <c r="G607" s="54" t="s">
        <v>3433</v>
      </c>
      <c r="H607" s="54" t="s">
        <v>115</v>
      </c>
      <c r="I607" s="54" t="s">
        <v>3433</v>
      </c>
      <c r="J607" s="54" t="s">
        <v>3434</v>
      </c>
    </row>
    <row r="608" spans="1:10" x14ac:dyDescent="0.2">
      <c r="A608" s="55" t="s">
        <v>4048</v>
      </c>
      <c r="B608" s="55">
        <v>41020102</v>
      </c>
      <c r="C608" s="55" t="s">
        <v>1707</v>
      </c>
      <c r="D608" s="55" t="s">
        <v>3439</v>
      </c>
      <c r="E608" s="55" t="s">
        <v>3499</v>
      </c>
      <c r="F608" s="55" t="s">
        <v>3433</v>
      </c>
      <c r="G608" s="55" t="s">
        <v>3433</v>
      </c>
      <c r="H608" s="55" t="s">
        <v>115</v>
      </c>
      <c r="I608" s="55" t="s">
        <v>3433</v>
      </c>
      <c r="J608" s="55" t="s">
        <v>3434</v>
      </c>
    </row>
    <row r="609" spans="1:10" x14ac:dyDescent="0.2">
      <c r="A609" s="54" t="s">
        <v>4049</v>
      </c>
      <c r="B609" s="54">
        <v>41020103</v>
      </c>
      <c r="C609" s="54" t="s">
        <v>1711</v>
      </c>
      <c r="D609" s="54" t="s">
        <v>3439</v>
      </c>
      <c r="E609" s="54" t="s">
        <v>3499</v>
      </c>
      <c r="F609" s="54" t="s">
        <v>3433</v>
      </c>
      <c r="G609" s="54" t="s">
        <v>3433</v>
      </c>
      <c r="H609" s="54" t="s">
        <v>115</v>
      </c>
      <c r="I609" s="54" t="s">
        <v>3433</v>
      </c>
      <c r="J609" s="54" t="s">
        <v>3434</v>
      </c>
    </row>
    <row r="610" spans="1:10" x14ac:dyDescent="0.2">
      <c r="A610" s="55" t="s">
        <v>4050</v>
      </c>
      <c r="B610" s="55">
        <v>41020104</v>
      </c>
      <c r="C610" s="55" t="s">
        <v>1713</v>
      </c>
      <c r="D610" s="55" t="s">
        <v>3439</v>
      </c>
      <c r="E610" s="55" t="s">
        <v>3499</v>
      </c>
      <c r="F610" s="55" t="s">
        <v>3433</v>
      </c>
      <c r="G610" s="55" t="s">
        <v>3433</v>
      </c>
      <c r="H610" s="55" t="s">
        <v>115</v>
      </c>
      <c r="I610" s="55" t="s">
        <v>3433</v>
      </c>
      <c r="J610" s="55" t="s">
        <v>3434</v>
      </c>
    </row>
    <row r="611" spans="1:10" x14ac:dyDescent="0.2">
      <c r="A611" s="54" t="s">
        <v>4051</v>
      </c>
      <c r="B611" s="54">
        <v>41020105</v>
      </c>
      <c r="C611" s="54" t="s">
        <v>1717</v>
      </c>
      <c r="D611" s="54" t="s">
        <v>3439</v>
      </c>
      <c r="E611" s="54" t="s">
        <v>3499</v>
      </c>
      <c r="F611" s="54" t="s">
        <v>3433</v>
      </c>
      <c r="G611" s="54" t="s">
        <v>3433</v>
      </c>
      <c r="H611" s="54" t="s">
        <v>115</v>
      </c>
      <c r="I611" s="54" t="s">
        <v>3433</v>
      </c>
      <c r="J611" s="54" t="s">
        <v>3434</v>
      </c>
    </row>
    <row r="612" spans="1:10" x14ac:dyDescent="0.2">
      <c r="A612" s="55" t="s">
        <v>4052</v>
      </c>
      <c r="B612" s="55">
        <v>41020106</v>
      </c>
      <c r="C612" s="55" t="s">
        <v>1721</v>
      </c>
      <c r="D612" s="55" t="s">
        <v>3439</v>
      </c>
      <c r="E612" s="55" t="s">
        <v>3499</v>
      </c>
      <c r="F612" s="55" t="s">
        <v>3433</v>
      </c>
      <c r="G612" s="55" t="s">
        <v>3433</v>
      </c>
      <c r="H612" s="55" t="s">
        <v>115</v>
      </c>
      <c r="I612" s="55" t="s">
        <v>3433</v>
      </c>
      <c r="J612" s="55" t="s">
        <v>3434</v>
      </c>
    </row>
    <row r="613" spans="1:10" x14ac:dyDescent="0.2">
      <c r="A613" s="54" t="s">
        <v>4053</v>
      </c>
      <c r="B613" s="54">
        <v>41020107</v>
      </c>
      <c r="C613" s="54" t="s">
        <v>1725</v>
      </c>
      <c r="D613" s="54" t="s">
        <v>3439</v>
      </c>
      <c r="E613" s="54" t="s">
        <v>3499</v>
      </c>
      <c r="F613" s="54" t="s">
        <v>3433</v>
      </c>
      <c r="G613" s="54" t="s">
        <v>3433</v>
      </c>
      <c r="H613" s="54" t="s">
        <v>115</v>
      </c>
      <c r="I613" s="54" t="s">
        <v>3433</v>
      </c>
      <c r="J613" s="54" t="s">
        <v>3434</v>
      </c>
    </row>
    <row r="614" spans="1:10" x14ac:dyDescent="0.2">
      <c r="A614" s="55" t="s">
        <v>4054</v>
      </c>
      <c r="B614" s="55">
        <v>41020108</v>
      </c>
      <c r="C614" s="55" t="s">
        <v>1727</v>
      </c>
      <c r="D614" s="55" t="s">
        <v>3439</v>
      </c>
      <c r="E614" s="55" t="s">
        <v>3499</v>
      </c>
      <c r="F614" s="55" t="s">
        <v>3433</v>
      </c>
      <c r="G614" s="55" t="s">
        <v>3433</v>
      </c>
      <c r="H614" s="55" t="s">
        <v>115</v>
      </c>
      <c r="I614" s="55" t="s">
        <v>3433</v>
      </c>
      <c r="J614" s="55" t="s">
        <v>3434</v>
      </c>
    </row>
    <row r="615" spans="1:10" x14ac:dyDescent="0.2">
      <c r="A615" s="54" t="s">
        <v>4055</v>
      </c>
      <c r="B615" s="54">
        <v>41020109</v>
      </c>
      <c r="C615" s="54" t="s">
        <v>1729</v>
      </c>
      <c r="D615" s="54" t="s">
        <v>3439</v>
      </c>
      <c r="E615" s="54" t="s">
        <v>3499</v>
      </c>
      <c r="F615" s="54" t="s">
        <v>3433</v>
      </c>
      <c r="G615" s="54" t="s">
        <v>3433</v>
      </c>
      <c r="H615" s="54" t="s">
        <v>115</v>
      </c>
      <c r="I615" s="54" t="s">
        <v>3433</v>
      </c>
      <c r="J615" s="54" t="s">
        <v>3434</v>
      </c>
    </row>
    <row r="616" spans="1:10" x14ac:dyDescent="0.2">
      <c r="A616" s="55" t="s">
        <v>4056</v>
      </c>
      <c r="B616" s="55">
        <v>41020110</v>
      </c>
      <c r="C616" s="55" t="s">
        <v>1733</v>
      </c>
      <c r="D616" s="55" t="s">
        <v>3439</v>
      </c>
      <c r="E616" s="55" t="s">
        <v>3499</v>
      </c>
      <c r="F616" s="55" t="s">
        <v>3433</v>
      </c>
      <c r="G616" s="55" t="s">
        <v>3433</v>
      </c>
      <c r="H616" s="55" t="s">
        <v>115</v>
      </c>
      <c r="I616" s="55" t="s">
        <v>3433</v>
      </c>
      <c r="J616" s="55" t="s">
        <v>3434</v>
      </c>
    </row>
    <row r="617" spans="1:10" x14ac:dyDescent="0.2">
      <c r="A617" s="54" t="s">
        <v>4057</v>
      </c>
      <c r="B617" s="54">
        <v>41020111</v>
      </c>
      <c r="C617" s="54" t="s">
        <v>1735</v>
      </c>
      <c r="D617" s="54" t="s">
        <v>3439</v>
      </c>
      <c r="E617" s="54" t="s">
        <v>3499</v>
      </c>
      <c r="F617" s="54" t="s">
        <v>3433</v>
      </c>
      <c r="G617" s="54" t="s">
        <v>3433</v>
      </c>
      <c r="H617" s="54" t="s">
        <v>115</v>
      </c>
      <c r="I617" s="54" t="s">
        <v>3433</v>
      </c>
      <c r="J617" s="54" t="s">
        <v>3434</v>
      </c>
    </row>
    <row r="618" spans="1:10" x14ac:dyDescent="0.2">
      <c r="A618" s="55" t="s">
        <v>4058</v>
      </c>
      <c r="B618" s="55">
        <v>41020112</v>
      </c>
      <c r="C618" s="55" t="s">
        <v>1737</v>
      </c>
      <c r="D618" s="55" t="s">
        <v>3439</v>
      </c>
      <c r="E618" s="55" t="s">
        <v>3499</v>
      </c>
      <c r="F618" s="55" t="s">
        <v>3433</v>
      </c>
      <c r="G618" s="55" t="s">
        <v>3433</v>
      </c>
      <c r="H618" s="55" t="s">
        <v>115</v>
      </c>
      <c r="I618" s="55" t="s">
        <v>3433</v>
      </c>
      <c r="J618" s="55" t="s">
        <v>3434</v>
      </c>
    </row>
    <row r="619" spans="1:10" x14ac:dyDescent="0.2">
      <c r="A619" s="54" t="s">
        <v>4059</v>
      </c>
      <c r="B619" s="54">
        <v>41020113</v>
      </c>
      <c r="C619" s="54" t="s">
        <v>1739</v>
      </c>
      <c r="D619" s="54" t="s">
        <v>3439</v>
      </c>
      <c r="E619" s="54" t="s">
        <v>3499</v>
      </c>
      <c r="F619" s="54" t="s">
        <v>3433</v>
      </c>
      <c r="G619" s="54" t="s">
        <v>3433</v>
      </c>
      <c r="H619" s="54" t="s">
        <v>115</v>
      </c>
      <c r="I619" s="54" t="s">
        <v>3433</v>
      </c>
      <c r="J619" s="54" t="s">
        <v>3434</v>
      </c>
    </row>
    <row r="620" spans="1:10" x14ac:dyDescent="0.2">
      <c r="A620" s="55" t="s">
        <v>4060</v>
      </c>
      <c r="B620" s="55">
        <v>41020114</v>
      </c>
      <c r="C620" s="55" t="s">
        <v>1743</v>
      </c>
      <c r="D620" s="55" t="s">
        <v>3439</v>
      </c>
      <c r="E620" s="55" t="s">
        <v>3499</v>
      </c>
      <c r="F620" s="55" t="s">
        <v>3433</v>
      </c>
      <c r="G620" s="55" t="s">
        <v>3433</v>
      </c>
      <c r="H620" s="55" t="s">
        <v>115</v>
      </c>
      <c r="I620" s="55" t="s">
        <v>3433</v>
      </c>
      <c r="J620" s="55" t="s">
        <v>3434</v>
      </c>
    </row>
    <row r="621" spans="1:10" x14ac:dyDescent="0.2">
      <c r="A621" s="54" t="s">
        <v>4061</v>
      </c>
      <c r="B621" s="54">
        <v>41020115</v>
      </c>
      <c r="C621" s="54" t="s">
        <v>1747</v>
      </c>
      <c r="D621" s="54" t="s">
        <v>3439</v>
      </c>
      <c r="E621" s="54" t="s">
        <v>3499</v>
      </c>
      <c r="F621" s="54" t="s">
        <v>3433</v>
      </c>
      <c r="G621" s="54" t="s">
        <v>3433</v>
      </c>
      <c r="H621" s="54" t="s">
        <v>115</v>
      </c>
      <c r="I621" s="54" t="s">
        <v>3433</v>
      </c>
      <c r="J621" s="54" t="s">
        <v>3434</v>
      </c>
    </row>
    <row r="622" spans="1:10" x14ac:dyDescent="0.2">
      <c r="A622" s="55" t="s">
        <v>4062</v>
      </c>
      <c r="B622" s="55">
        <v>41020116</v>
      </c>
      <c r="C622" s="55" t="s">
        <v>1749</v>
      </c>
      <c r="D622" s="55" t="s">
        <v>3439</v>
      </c>
      <c r="E622" s="55" t="s">
        <v>3499</v>
      </c>
      <c r="F622" s="55" t="s">
        <v>3433</v>
      </c>
      <c r="G622" s="55" t="s">
        <v>3433</v>
      </c>
      <c r="H622" s="55" t="s">
        <v>115</v>
      </c>
      <c r="I622" s="55" t="s">
        <v>3433</v>
      </c>
      <c r="J622" s="55" t="s">
        <v>3434</v>
      </c>
    </row>
    <row r="623" spans="1:10" x14ac:dyDescent="0.2">
      <c r="A623" s="54" t="s">
        <v>4063</v>
      </c>
      <c r="B623" s="54">
        <v>41020117</v>
      </c>
      <c r="C623" s="54" t="s">
        <v>1753</v>
      </c>
      <c r="D623" s="54" t="s">
        <v>3439</v>
      </c>
      <c r="E623" s="54" t="s">
        <v>3499</v>
      </c>
      <c r="F623" s="54" t="s">
        <v>3433</v>
      </c>
      <c r="G623" s="54" t="s">
        <v>3433</v>
      </c>
      <c r="H623" s="54" t="s">
        <v>115</v>
      </c>
      <c r="I623" s="54" t="s">
        <v>3433</v>
      </c>
      <c r="J623" s="54" t="s">
        <v>3434</v>
      </c>
    </row>
    <row r="624" spans="1:10" x14ac:dyDescent="0.2">
      <c r="A624" s="55" t="s">
        <v>4064</v>
      </c>
      <c r="B624" s="55">
        <v>41020118</v>
      </c>
      <c r="C624" s="55" t="s">
        <v>1755</v>
      </c>
      <c r="D624" s="55" t="s">
        <v>3439</v>
      </c>
      <c r="E624" s="55" t="s">
        <v>3499</v>
      </c>
      <c r="F624" s="55" t="s">
        <v>3433</v>
      </c>
      <c r="G624" s="55" t="s">
        <v>3433</v>
      </c>
      <c r="H624" s="55" t="s">
        <v>115</v>
      </c>
      <c r="I624" s="55" t="s">
        <v>3433</v>
      </c>
      <c r="J624" s="55" t="s">
        <v>3434</v>
      </c>
    </row>
    <row r="625" spans="1:10" x14ac:dyDescent="0.2">
      <c r="A625" s="54" t="s">
        <v>4065</v>
      </c>
      <c r="B625" s="54">
        <v>41020119</v>
      </c>
      <c r="C625" s="54" t="s">
        <v>1757</v>
      </c>
      <c r="D625" s="54" t="s">
        <v>3439</v>
      </c>
      <c r="E625" s="54" t="s">
        <v>3499</v>
      </c>
      <c r="F625" s="54" t="s">
        <v>3433</v>
      </c>
      <c r="G625" s="54" t="s">
        <v>3433</v>
      </c>
      <c r="H625" s="54" t="s">
        <v>115</v>
      </c>
      <c r="I625" s="54" t="s">
        <v>3433</v>
      </c>
      <c r="J625" s="54" t="s">
        <v>3434</v>
      </c>
    </row>
    <row r="626" spans="1:10" x14ac:dyDescent="0.2">
      <c r="A626" s="55" t="s">
        <v>4066</v>
      </c>
      <c r="B626" s="55">
        <v>41020120</v>
      </c>
      <c r="C626" s="55" t="s">
        <v>1761</v>
      </c>
      <c r="D626" s="55" t="s">
        <v>3439</v>
      </c>
      <c r="E626" s="55" t="s">
        <v>3499</v>
      </c>
      <c r="F626" s="55" t="s">
        <v>3433</v>
      </c>
      <c r="G626" s="55" t="s">
        <v>3433</v>
      </c>
      <c r="H626" s="55" t="s">
        <v>115</v>
      </c>
      <c r="I626" s="55" t="s">
        <v>3433</v>
      </c>
      <c r="J626" s="55" t="s">
        <v>3434</v>
      </c>
    </row>
    <row r="627" spans="1:10" x14ac:dyDescent="0.2">
      <c r="A627" s="54" t="s">
        <v>4067</v>
      </c>
      <c r="B627" s="54">
        <v>4103</v>
      </c>
      <c r="C627" s="54" t="s">
        <v>1763</v>
      </c>
      <c r="D627" s="54" t="s">
        <v>3431</v>
      </c>
      <c r="E627" s="54" t="s">
        <v>3499</v>
      </c>
      <c r="F627" s="54" t="s">
        <v>3433</v>
      </c>
      <c r="G627" s="54" t="s">
        <v>3433</v>
      </c>
      <c r="H627" s="54" t="s">
        <v>115</v>
      </c>
      <c r="I627" s="54" t="s">
        <v>3434</v>
      </c>
      <c r="J627" s="54" t="s">
        <v>3434</v>
      </c>
    </row>
    <row r="628" spans="1:10" x14ac:dyDescent="0.2">
      <c r="A628" s="55" t="s">
        <v>4068</v>
      </c>
      <c r="B628" s="55">
        <v>410301</v>
      </c>
      <c r="C628" s="55" t="s">
        <v>1763</v>
      </c>
      <c r="D628" s="55" t="s">
        <v>3431</v>
      </c>
      <c r="E628" s="55" t="s">
        <v>3499</v>
      </c>
      <c r="F628" s="55" t="s">
        <v>3433</v>
      </c>
      <c r="G628" s="55" t="s">
        <v>3433</v>
      </c>
      <c r="H628" s="55" t="s">
        <v>115</v>
      </c>
      <c r="I628" s="55" t="s">
        <v>3434</v>
      </c>
      <c r="J628" s="55" t="s">
        <v>3434</v>
      </c>
    </row>
    <row r="629" spans="1:10" x14ac:dyDescent="0.2">
      <c r="A629" s="54" t="s">
        <v>4069</v>
      </c>
      <c r="B629" s="54">
        <v>41030101</v>
      </c>
      <c r="C629" s="54" t="s">
        <v>1763</v>
      </c>
      <c r="D629" s="54" t="s">
        <v>3439</v>
      </c>
      <c r="E629" s="54" t="s">
        <v>3499</v>
      </c>
      <c r="F629" s="54" t="s">
        <v>3433</v>
      </c>
      <c r="G629" s="54" t="s">
        <v>3433</v>
      </c>
      <c r="H629" s="54" t="s">
        <v>115</v>
      </c>
      <c r="I629" s="54" t="s">
        <v>3433</v>
      </c>
      <c r="J629" s="54" t="s">
        <v>3434</v>
      </c>
    </row>
    <row r="630" spans="1:10" x14ac:dyDescent="0.2">
      <c r="A630" s="55" t="s">
        <v>4070</v>
      </c>
      <c r="B630" s="55">
        <v>41030102</v>
      </c>
      <c r="C630" s="55" t="s">
        <v>1771</v>
      </c>
      <c r="D630" s="55" t="s">
        <v>3439</v>
      </c>
      <c r="E630" s="55" t="s">
        <v>3499</v>
      </c>
      <c r="F630" s="55" t="s">
        <v>3433</v>
      </c>
      <c r="G630" s="55" t="s">
        <v>3433</v>
      </c>
      <c r="H630" s="55" t="s">
        <v>115</v>
      </c>
      <c r="I630" s="55" t="s">
        <v>3433</v>
      </c>
      <c r="J630" s="55" t="s">
        <v>3434</v>
      </c>
    </row>
    <row r="631" spans="1:10" x14ac:dyDescent="0.2">
      <c r="A631" s="54" t="s">
        <v>4071</v>
      </c>
      <c r="B631" s="54">
        <v>41030103</v>
      </c>
      <c r="C631" s="54" t="s">
        <v>1773</v>
      </c>
      <c r="D631" s="54" t="s">
        <v>3439</v>
      </c>
      <c r="E631" s="54" t="s">
        <v>3499</v>
      </c>
      <c r="F631" s="54" t="s">
        <v>3433</v>
      </c>
      <c r="G631" s="54" t="s">
        <v>3433</v>
      </c>
      <c r="H631" s="54" t="s">
        <v>115</v>
      </c>
      <c r="I631" s="54" t="s">
        <v>3433</v>
      </c>
      <c r="J631" s="54" t="s">
        <v>3434</v>
      </c>
    </row>
    <row r="632" spans="1:10" x14ac:dyDescent="0.2">
      <c r="A632" s="55" t="s">
        <v>4072</v>
      </c>
      <c r="B632" s="55">
        <v>41030104</v>
      </c>
      <c r="C632" s="55" t="s">
        <v>1775</v>
      </c>
      <c r="D632" s="55" t="s">
        <v>3439</v>
      </c>
      <c r="E632" s="55" t="s">
        <v>3499</v>
      </c>
      <c r="F632" s="55" t="s">
        <v>3433</v>
      </c>
      <c r="G632" s="55" t="s">
        <v>3433</v>
      </c>
      <c r="H632" s="55" t="s">
        <v>115</v>
      </c>
      <c r="I632" s="55" t="s">
        <v>3433</v>
      </c>
      <c r="J632" s="55" t="s">
        <v>3434</v>
      </c>
    </row>
    <row r="633" spans="1:10" x14ac:dyDescent="0.2">
      <c r="A633" s="54" t="s">
        <v>4073</v>
      </c>
      <c r="B633" s="54">
        <v>41030105</v>
      </c>
      <c r="C633" s="54" t="s">
        <v>1779</v>
      </c>
      <c r="D633" s="54" t="s">
        <v>3439</v>
      </c>
      <c r="E633" s="54" t="s">
        <v>3499</v>
      </c>
      <c r="F633" s="54" t="s">
        <v>3433</v>
      </c>
      <c r="G633" s="54" t="s">
        <v>3433</v>
      </c>
      <c r="H633" s="54" t="s">
        <v>115</v>
      </c>
      <c r="I633" s="54" t="s">
        <v>3433</v>
      </c>
      <c r="J633" s="54" t="s">
        <v>3434</v>
      </c>
    </row>
    <row r="634" spans="1:10" x14ac:dyDescent="0.2">
      <c r="A634" s="55" t="s">
        <v>4074</v>
      </c>
      <c r="B634" s="55">
        <v>41030106</v>
      </c>
      <c r="C634" s="55" t="s">
        <v>1783</v>
      </c>
      <c r="D634" s="55" t="s">
        <v>3439</v>
      </c>
      <c r="E634" s="55" t="s">
        <v>3499</v>
      </c>
      <c r="F634" s="55" t="s">
        <v>3433</v>
      </c>
      <c r="G634" s="55" t="s">
        <v>3433</v>
      </c>
      <c r="H634" s="55" t="s">
        <v>115</v>
      </c>
      <c r="I634" s="55" t="s">
        <v>3433</v>
      </c>
      <c r="J634" s="55" t="s">
        <v>3434</v>
      </c>
    </row>
    <row r="635" spans="1:10" x14ac:dyDescent="0.2">
      <c r="A635" s="54" t="s">
        <v>4075</v>
      </c>
      <c r="B635" s="54">
        <v>41030107</v>
      </c>
      <c r="C635" s="54" t="s">
        <v>1785</v>
      </c>
      <c r="D635" s="54" t="s">
        <v>3439</v>
      </c>
      <c r="E635" s="54" t="s">
        <v>3499</v>
      </c>
      <c r="F635" s="54" t="s">
        <v>3433</v>
      </c>
      <c r="G635" s="54" t="s">
        <v>3433</v>
      </c>
      <c r="H635" s="54" t="s">
        <v>115</v>
      </c>
      <c r="I635" s="54" t="s">
        <v>3433</v>
      </c>
      <c r="J635" s="54" t="s">
        <v>3434</v>
      </c>
    </row>
    <row r="636" spans="1:10" x14ac:dyDescent="0.2">
      <c r="A636" s="55" t="s">
        <v>4076</v>
      </c>
      <c r="B636" s="55">
        <v>41030108</v>
      </c>
      <c r="C636" s="55" t="s">
        <v>1787</v>
      </c>
      <c r="D636" s="55" t="s">
        <v>3439</v>
      </c>
      <c r="E636" s="55" t="s">
        <v>3499</v>
      </c>
      <c r="F636" s="55" t="s">
        <v>3433</v>
      </c>
      <c r="G636" s="55" t="s">
        <v>3433</v>
      </c>
      <c r="H636" s="55" t="s">
        <v>115</v>
      </c>
      <c r="I636" s="55" t="s">
        <v>3433</v>
      </c>
      <c r="J636" s="55" t="s">
        <v>3434</v>
      </c>
    </row>
    <row r="637" spans="1:10" x14ac:dyDescent="0.2">
      <c r="A637" s="54" t="s">
        <v>4077</v>
      </c>
      <c r="B637" s="54">
        <v>41030109</v>
      </c>
      <c r="C637" s="54" t="s">
        <v>1789</v>
      </c>
      <c r="D637" s="54" t="s">
        <v>3439</v>
      </c>
      <c r="E637" s="54" t="s">
        <v>3499</v>
      </c>
      <c r="F637" s="54" t="s">
        <v>3433</v>
      </c>
      <c r="G637" s="54" t="s">
        <v>3433</v>
      </c>
      <c r="H637" s="54" t="s">
        <v>115</v>
      </c>
      <c r="I637" s="54" t="s">
        <v>3433</v>
      </c>
      <c r="J637" s="54" t="s">
        <v>3434</v>
      </c>
    </row>
    <row r="638" spans="1:10" x14ac:dyDescent="0.2">
      <c r="A638" s="55" t="s">
        <v>4078</v>
      </c>
      <c r="B638" s="55">
        <v>4104</v>
      </c>
      <c r="C638" s="55" t="s">
        <v>1793</v>
      </c>
      <c r="D638" s="55" t="s">
        <v>3431</v>
      </c>
      <c r="E638" s="55" t="s">
        <v>3499</v>
      </c>
      <c r="F638" s="55" t="s">
        <v>3433</v>
      </c>
      <c r="G638" s="55" t="s">
        <v>3433</v>
      </c>
      <c r="H638" s="55" t="s">
        <v>115</v>
      </c>
      <c r="I638" s="55" t="s">
        <v>3434</v>
      </c>
      <c r="J638" s="55" t="s">
        <v>3434</v>
      </c>
    </row>
    <row r="639" spans="1:10" x14ac:dyDescent="0.2">
      <c r="A639" s="54" t="s">
        <v>4079</v>
      </c>
      <c r="B639" s="54">
        <v>410401</v>
      </c>
      <c r="C639" s="54" t="s">
        <v>1793</v>
      </c>
      <c r="D639" s="54" t="s">
        <v>3431</v>
      </c>
      <c r="E639" s="54" t="s">
        <v>3499</v>
      </c>
      <c r="F639" s="54" t="s">
        <v>3433</v>
      </c>
      <c r="G639" s="54" t="s">
        <v>3433</v>
      </c>
      <c r="H639" s="54" t="s">
        <v>115</v>
      </c>
      <c r="I639" s="54" t="s">
        <v>3434</v>
      </c>
      <c r="J639" s="54" t="s">
        <v>3434</v>
      </c>
    </row>
    <row r="640" spans="1:10" x14ac:dyDescent="0.2">
      <c r="A640" s="55" t="s">
        <v>4080</v>
      </c>
      <c r="B640" s="55">
        <v>41040101</v>
      </c>
      <c r="C640" s="55" t="s">
        <v>1798</v>
      </c>
      <c r="D640" s="55" t="s">
        <v>3439</v>
      </c>
      <c r="E640" s="55" t="s">
        <v>3499</v>
      </c>
      <c r="F640" s="55" t="s">
        <v>3433</v>
      </c>
      <c r="G640" s="55" t="s">
        <v>3433</v>
      </c>
      <c r="H640" s="55" t="s">
        <v>115</v>
      </c>
      <c r="I640" s="55" t="s">
        <v>3433</v>
      </c>
      <c r="J640" s="55" t="s">
        <v>3434</v>
      </c>
    </row>
    <row r="641" spans="1:10" x14ac:dyDescent="0.2">
      <c r="A641" s="54" t="s">
        <v>4081</v>
      </c>
      <c r="B641" s="54">
        <v>41040102</v>
      </c>
      <c r="C641" s="54" t="s">
        <v>1800</v>
      </c>
      <c r="D641" s="54" t="s">
        <v>3439</v>
      </c>
      <c r="E641" s="54" t="s">
        <v>3499</v>
      </c>
      <c r="F641" s="54" t="s">
        <v>3433</v>
      </c>
      <c r="G641" s="54" t="s">
        <v>3433</v>
      </c>
      <c r="H641" s="54" t="s">
        <v>115</v>
      </c>
      <c r="I641" s="54" t="s">
        <v>3433</v>
      </c>
      <c r="J641" s="54" t="s">
        <v>3434</v>
      </c>
    </row>
    <row r="642" spans="1:10" x14ac:dyDescent="0.2">
      <c r="A642" s="55" t="s">
        <v>4082</v>
      </c>
      <c r="B642" s="55">
        <v>41040103</v>
      </c>
      <c r="C642" s="55" t="s">
        <v>1804</v>
      </c>
      <c r="D642" s="55" t="s">
        <v>3439</v>
      </c>
      <c r="E642" s="55" t="s">
        <v>3499</v>
      </c>
      <c r="F642" s="55" t="s">
        <v>3433</v>
      </c>
      <c r="G642" s="55" t="s">
        <v>3433</v>
      </c>
      <c r="H642" s="55" t="s">
        <v>115</v>
      </c>
      <c r="I642" s="55" t="s">
        <v>3433</v>
      </c>
      <c r="J642" s="55" t="s">
        <v>3434</v>
      </c>
    </row>
    <row r="643" spans="1:10" x14ac:dyDescent="0.2">
      <c r="A643" s="54" t="s">
        <v>4083</v>
      </c>
      <c r="B643" s="54">
        <v>41040104</v>
      </c>
      <c r="C643" s="54" t="s">
        <v>1808</v>
      </c>
      <c r="D643" s="54" t="s">
        <v>3439</v>
      </c>
      <c r="E643" s="54" t="s">
        <v>3499</v>
      </c>
      <c r="F643" s="54" t="s">
        <v>3433</v>
      </c>
      <c r="G643" s="54" t="s">
        <v>3433</v>
      </c>
      <c r="H643" s="54" t="s">
        <v>115</v>
      </c>
      <c r="I643" s="54" t="s">
        <v>3433</v>
      </c>
      <c r="J643" s="54" t="s">
        <v>3434</v>
      </c>
    </row>
    <row r="644" spans="1:10" x14ac:dyDescent="0.2">
      <c r="A644" s="55" t="s">
        <v>4084</v>
      </c>
      <c r="B644" s="55">
        <v>41040105</v>
      </c>
      <c r="C644" s="55" t="s">
        <v>1812</v>
      </c>
      <c r="D644" s="55" t="s">
        <v>3439</v>
      </c>
      <c r="E644" s="55" t="s">
        <v>3499</v>
      </c>
      <c r="F644" s="55" t="s">
        <v>3433</v>
      </c>
      <c r="G644" s="55" t="s">
        <v>3433</v>
      </c>
      <c r="H644" s="55" t="s">
        <v>115</v>
      </c>
      <c r="I644" s="55" t="s">
        <v>3433</v>
      </c>
      <c r="J644" s="55" t="s">
        <v>3434</v>
      </c>
    </row>
    <row r="645" spans="1:10" x14ac:dyDescent="0.2">
      <c r="A645" s="54" t="s">
        <v>4085</v>
      </c>
      <c r="B645" s="54">
        <v>41040106</v>
      </c>
      <c r="C645" s="54" t="s">
        <v>1816</v>
      </c>
      <c r="D645" s="54" t="s">
        <v>3439</v>
      </c>
      <c r="E645" s="54" t="s">
        <v>3499</v>
      </c>
      <c r="F645" s="54" t="s">
        <v>3433</v>
      </c>
      <c r="G645" s="54" t="s">
        <v>3433</v>
      </c>
      <c r="H645" s="54" t="s">
        <v>115</v>
      </c>
      <c r="I645" s="54" t="s">
        <v>3433</v>
      </c>
      <c r="J645" s="54" t="s">
        <v>3434</v>
      </c>
    </row>
    <row r="646" spans="1:10" x14ac:dyDescent="0.2">
      <c r="A646" s="55" t="s">
        <v>4086</v>
      </c>
      <c r="B646" s="55">
        <v>41040107</v>
      </c>
      <c r="C646" s="55" t="s">
        <v>1820</v>
      </c>
      <c r="D646" s="55" t="s">
        <v>3439</v>
      </c>
      <c r="E646" s="55" t="s">
        <v>3499</v>
      </c>
      <c r="F646" s="55" t="s">
        <v>3433</v>
      </c>
      <c r="G646" s="55" t="s">
        <v>3433</v>
      </c>
      <c r="H646" s="55" t="s">
        <v>115</v>
      </c>
      <c r="I646" s="55" t="s">
        <v>3433</v>
      </c>
      <c r="J646" s="55" t="s">
        <v>3434</v>
      </c>
    </row>
    <row r="647" spans="1:10" x14ac:dyDescent="0.2">
      <c r="A647" s="54" t="s">
        <v>4087</v>
      </c>
      <c r="B647" s="54">
        <v>41040108</v>
      </c>
      <c r="C647" s="54" t="s">
        <v>1822</v>
      </c>
      <c r="D647" s="54" t="s">
        <v>3439</v>
      </c>
      <c r="E647" s="54" t="s">
        <v>3499</v>
      </c>
      <c r="F647" s="54" t="s">
        <v>3433</v>
      </c>
      <c r="G647" s="54" t="s">
        <v>3433</v>
      </c>
      <c r="H647" s="54" t="s">
        <v>115</v>
      </c>
      <c r="I647" s="54" t="s">
        <v>3433</v>
      </c>
      <c r="J647" s="54" t="s">
        <v>3434</v>
      </c>
    </row>
    <row r="648" spans="1:10" x14ac:dyDescent="0.2">
      <c r="A648" s="55" t="s">
        <v>4088</v>
      </c>
      <c r="B648" s="55">
        <v>4105</v>
      </c>
      <c r="C648" s="55" t="s">
        <v>1824</v>
      </c>
      <c r="D648" s="55" t="s">
        <v>3431</v>
      </c>
      <c r="E648" s="55" t="s">
        <v>3499</v>
      </c>
      <c r="F648" s="55" t="s">
        <v>3433</v>
      </c>
      <c r="G648" s="55" t="s">
        <v>3433</v>
      </c>
      <c r="H648" s="55" t="s">
        <v>115</v>
      </c>
      <c r="I648" s="55" t="s">
        <v>3434</v>
      </c>
      <c r="J648" s="55" t="s">
        <v>3434</v>
      </c>
    </row>
    <row r="649" spans="1:10" x14ac:dyDescent="0.2">
      <c r="A649" s="54" t="s">
        <v>4089</v>
      </c>
      <c r="B649" s="54">
        <v>410501</v>
      </c>
      <c r="C649" s="54" t="s">
        <v>1828</v>
      </c>
      <c r="D649" s="54" t="s">
        <v>3431</v>
      </c>
      <c r="E649" s="54" t="s">
        <v>3499</v>
      </c>
      <c r="F649" s="54" t="s">
        <v>3433</v>
      </c>
      <c r="G649" s="54" t="s">
        <v>3433</v>
      </c>
      <c r="H649" s="54" t="s">
        <v>115</v>
      </c>
      <c r="I649" s="54" t="s">
        <v>3434</v>
      </c>
      <c r="J649" s="54" t="s">
        <v>3434</v>
      </c>
    </row>
    <row r="650" spans="1:10" x14ac:dyDescent="0.2">
      <c r="A650" s="55" t="s">
        <v>4090</v>
      </c>
      <c r="B650" s="55">
        <v>41050101</v>
      </c>
      <c r="C650" s="55" t="s">
        <v>1830</v>
      </c>
      <c r="D650" s="55" t="s">
        <v>3439</v>
      </c>
      <c r="E650" s="55" t="s">
        <v>3499</v>
      </c>
      <c r="F650" s="55" t="s">
        <v>3433</v>
      </c>
      <c r="G650" s="55" t="s">
        <v>3433</v>
      </c>
      <c r="H650" s="55" t="s">
        <v>115</v>
      </c>
      <c r="I650" s="55" t="s">
        <v>3433</v>
      </c>
      <c r="J650" s="55" t="s">
        <v>3434</v>
      </c>
    </row>
    <row r="651" spans="1:10" x14ac:dyDescent="0.2">
      <c r="A651" s="54" t="s">
        <v>4091</v>
      </c>
      <c r="B651" s="54">
        <v>41050102</v>
      </c>
      <c r="C651" s="54" t="s">
        <v>1832</v>
      </c>
      <c r="D651" s="54" t="s">
        <v>3439</v>
      </c>
      <c r="E651" s="54" t="s">
        <v>3499</v>
      </c>
      <c r="F651" s="54" t="s">
        <v>3433</v>
      </c>
      <c r="G651" s="54" t="s">
        <v>3433</v>
      </c>
      <c r="H651" s="54" t="s">
        <v>115</v>
      </c>
      <c r="I651" s="54" t="s">
        <v>3433</v>
      </c>
      <c r="J651" s="54" t="s">
        <v>3434</v>
      </c>
    </row>
    <row r="652" spans="1:10" x14ac:dyDescent="0.2">
      <c r="A652" s="55" t="s">
        <v>4092</v>
      </c>
      <c r="B652" s="55">
        <v>4106</v>
      </c>
      <c r="C652" s="55" t="s">
        <v>1834</v>
      </c>
      <c r="D652" s="55" t="s">
        <v>3431</v>
      </c>
      <c r="E652" s="55" t="s">
        <v>3499</v>
      </c>
      <c r="F652" s="55" t="s">
        <v>3433</v>
      </c>
      <c r="G652" s="55" t="s">
        <v>3433</v>
      </c>
      <c r="H652" s="55" t="s">
        <v>115</v>
      </c>
      <c r="I652" s="55" t="s">
        <v>3434</v>
      </c>
      <c r="J652" s="55" t="s">
        <v>3434</v>
      </c>
    </row>
    <row r="653" spans="1:10" x14ac:dyDescent="0.2">
      <c r="A653" s="54" t="s">
        <v>4093</v>
      </c>
      <c r="B653" s="54">
        <v>410601</v>
      </c>
      <c r="C653" s="54" t="s">
        <v>1834</v>
      </c>
      <c r="D653" s="54" t="s">
        <v>3431</v>
      </c>
      <c r="E653" s="54" t="s">
        <v>3499</v>
      </c>
      <c r="F653" s="54" t="s">
        <v>3433</v>
      </c>
      <c r="G653" s="54" t="s">
        <v>3433</v>
      </c>
      <c r="H653" s="54" t="s">
        <v>115</v>
      </c>
      <c r="I653" s="54" t="s">
        <v>3434</v>
      </c>
      <c r="J653" s="54" t="s">
        <v>3434</v>
      </c>
    </row>
    <row r="654" spans="1:10" x14ac:dyDescent="0.2">
      <c r="A654" s="55" t="s">
        <v>4094</v>
      </c>
      <c r="B654" s="55">
        <v>41060101</v>
      </c>
      <c r="C654" s="55" t="s">
        <v>1839</v>
      </c>
      <c r="D654" s="55" t="s">
        <v>3439</v>
      </c>
      <c r="E654" s="55" t="s">
        <v>3499</v>
      </c>
      <c r="F654" s="55" t="s">
        <v>3433</v>
      </c>
      <c r="G654" s="55" t="s">
        <v>3433</v>
      </c>
      <c r="H654" s="55" t="s">
        <v>115</v>
      </c>
      <c r="I654" s="55" t="s">
        <v>3433</v>
      </c>
      <c r="J654" s="55" t="s">
        <v>3434</v>
      </c>
    </row>
    <row r="655" spans="1:10" x14ac:dyDescent="0.2">
      <c r="A655" s="54" t="s">
        <v>4095</v>
      </c>
      <c r="B655" s="54">
        <v>41060102</v>
      </c>
      <c r="C655" s="54" t="s">
        <v>1843</v>
      </c>
      <c r="D655" s="54" t="s">
        <v>3439</v>
      </c>
      <c r="E655" s="54" t="s">
        <v>3499</v>
      </c>
      <c r="F655" s="54" t="s">
        <v>3433</v>
      </c>
      <c r="G655" s="54" t="s">
        <v>3433</v>
      </c>
      <c r="H655" s="54" t="s">
        <v>115</v>
      </c>
      <c r="I655" s="54" t="s">
        <v>3433</v>
      </c>
      <c r="J655" s="54" t="s">
        <v>3434</v>
      </c>
    </row>
    <row r="656" spans="1:10" x14ac:dyDescent="0.2">
      <c r="A656" s="55" t="s">
        <v>4096</v>
      </c>
      <c r="B656" s="55">
        <v>41060103</v>
      </c>
      <c r="C656" s="55" t="s">
        <v>1847</v>
      </c>
      <c r="D656" s="55" t="s">
        <v>3439</v>
      </c>
      <c r="E656" s="55" t="s">
        <v>3499</v>
      </c>
      <c r="F656" s="55" t="s">
        <v>3433</v>
      </c>
      <c r="G656" s="55" t="s">
        <v>3433</v>
      </c>
      <c r="H656" s="55" t="s">
        <v>115</v>
      </c>
      <c r="I656" s="55" t="s">
        <v>3433</v>
      </c>
      <c r="J656" s="55" t="s">
        <v>3434</v>
      </c>
    </row>
    <row r="657" spans="1:10" x14ac:dyDescent="0.2">
      <c r="A657" s="54" t="s">
        <v>4097</v>
      </c>
      <c r="B657" s="54">
        <v>41060104</v>
      </c>
      <c r="C657" s="54" t="s">
        <v>1851</v>
      </c>
      <c r="D657" s="54" t="s">
        <v>3439</v>
      </c>
      <c r="E657" s="54" t="s">
        <v>3499</v>
      </c>
      <c r="F657" s="54" t="s">
        <v>3433</v>
      </c>
      <c r="G657" s="54" t="s">
        <v>3433</v>
      </c>
      <c r="H657" s="54" t="s">
        <v>115</v>
      </c>
      <c r="I657" s="54" t="s">
        <v>3433</v>
      </c>
      <c r="J657" s="54" t="s">
        <v>3434</v>
      </c>
    </row>
    <row r="658" spans="1:10" x14ac:dyDescent="0.2">
      <c r="A658" s="55" t="s">
        <v>4098</v>
      </c>
      <c r="B658" s="55">
        <v>41060105</v>
      </c>
      <c r="C658" s="55" t="s">
        <v>1855</v>
      </c>
      <c r="D658" s="55" t="s">
        <v>3439</v>
      </c>
      <c r="E658" s="55" t="s">
        <v>3499</v>
      </c>
      <c r="F658" s="55" t="s">
        <v>3433</v>
      </c>
      <c r="G658" s="55" t="s">
        <v>3433</v>
      </c>
      <c r="H658" s="55" t="s">
        <v>115</v>
      </c>
      <c r="I658" s="55" t="s">
        <v>3433</v>
      </c>
      <c r="J658" s="55" t="s">
        <v>3434</v>
      </c>
    </row>
    <row r="659" spans="1:10" x14ac:dyDescent="0.2">
      <c r="A659" s="54" t="s">
        <v>4099</v>
      </c>
      <c r="B659" s="54">
        <v>41060106</v>
      </c>
      <c r="C659" s="54" t="s">
        <v>1859</v>
      </c>
      <c r="D659" s="54" t="s">
        <v>3439</v>
      </c>
      <c r="E659" s="54" t="s">
        <v>3499</v>
      </c>
      <c r="F659" s="54" t="s">
        <v>3433</v>
      </c>
      <c r="G659" s="54" t="s">
        <v>3433</v>
      </c>
      <c r="H659" s="54" t="s">
        <v>115</v>
      </c>
      <c r="I659" s="54" t="s">
        <v>3433</v>
      </c>
      <c r="J659" s="54" t="s">
        <v>3434</v>
      </c>
    </row>
    <row r="660" spans="1:10" x14ac:dyDescent="0.2">
      <c r="A660" s="55" t="s">
        <v>4100</v>
      </c>
      <c r="B660" s="55">
        <v>41060107</v>
      </c>
      <c r="C660" s="55" t="s">
        <v>1863</v>
      </c>
      <c r="D660" s="55" t="s">
        <v>3439</v>
      </c>
      <c r="E660" s="55" t="s">
        <v>3499</v>
      </c>
      <c r="F660" s="55" t="s">
        <v>3433</v>
      </c>
      <c r="G660" s="55" t="s">
        <v>3433</v>
      </c>
      <c r="H660" s="55" t="s">
        <v>115</v>
      </c>
      <c r="I660" s="55" t="s">
        <v>3433</v>
      </c>
      <c r="J660" s="55" t="s">
        <v>3434</v>
      </c>
    </row>
    <row r="661" spans="1:10" x14ac:dyDescent="0.2">
      <c r="A661" s="54" t="s">
        <v>4101</v>
      </c>
      <c r="B661" s="54">
        <v>41060108</v>
      </c>
      <c r="C661" s="54" t="s">
        <v>1867</v>
      </c>
      <c r="D661" s="54" t="s">
        <v>3439</v>
      </c>
      <c r="E661" s="54" t="s">
        <v>3499</v>
      </c>
      <c r="F661" s="54" t="s">
        <v>3433</v>
      </c>
      <c r="G661" s="54" t="s">
        <v>3433</v>
      </c>
      <c r="H661" s="54" t="s">
        <v>115</v>
      </c>
      <c r="I661" s="54" t="s">
        <v>3433</v>
      </c>
      <c r="J661" s="54" t="s">
        <v>3434</v>
      </c>
    </row>
    <row r="662" spans="1:10" x14ac:dyDescent="0.2">
      <c r="A662" s="55" t="s">
        <v>4102</v>
      </c>
      <c r="B662" s="55">
        <v>41060109</v>
      </c>
      <c r="C662" s="55" t="s">
        <v>1871</v>
      </c>
      <c r="D662" s="55" t="s">
        <v>3439</v>
      </c>
      <c r="E662" s="55" t="s">
        <v>3499</v>
      </c>
      <c r="F662" s="55" t="s">
        <v>3433</v>
      </c>
      <c r="G662" s="55" t="s">
        <v>3433</v>
      </c>
      <c r="H662" s="55" t="s">
        <v>115</v>
      </c>
      <c r="I662" s="55" t="s">
        <v>3433</v>
      </c>
      <c r="J662" s="55" t="s">
        <v>3434</v>
      </c>
    </row>
    <row r="663" spans="1:10" x14ac:dyDescent="0.2">
      <c r="A663" s="54" t="s">
        <v>4103</v>
      </c>
      <c r="B663" s="54">
        <v>41060110</v>
      </c>
      <c r="C663" s="54" t="s">
        <v>1873</v>
      </c>
      <c r="D663" s="54" t="s">
        <v>3439</v>
      </c>
      <c r="E663" s="54" t="s">
        <v>3499</v>
      </c>
      <c r="F663" s="54" t="s">
        <v>3433</v>
      </c>
      <c r="G663" s="54" t="s">
        <v>3433</v>
      </c>
      <c r="H663" s="54" t="s">
        <v>115</v>
      </c>
      <c r="I663" s="54" t="s">
        <v>3433</v>
      </c>
      <c r="J663" s="54" t="s">
        <v>3434</v>
      </c>
    </row>
    <row r="664" spans="1:10" x14ac:dyDescent="0.2">
      <c r="A664" s="55" t="s">
        <v>4104</v>
      </c>
      <c r="B664" s="55">
        <v>41060111</v>
      </c>
      <c r="C664" s="55" t="s">
        <v>1875</v>
      </c>
      <c r="D664" s="55" t="s">
        <v>3439</v>
      </c>
      <c r="E664" s="55" t="s">
        <v>3499</v>
      </c>
      <c r="F664" s="55" t="s">
        <v>3433</v>
      </c>
      <c r="G664" s="55" t="s">
        <v>3433</v>
      </c>
      <c r="H664" s="55" t="s">
        <v>115</v>
      </c>
      <c r="I664" s="55" t="s">
        <v>3433</v>
      </c>
      <c r="J664" s="55" t="s">
        <v>3434</v>
      </c>
    </row>
    <row r="665" spans="1:10" x14ac:dyDescent="0.2">
      <c r="A665" s="54" t="s">
        <v>4105</v>
      </c>
      <c r="B665" s="54">
        <v>41060112</v>
      </c>
      <c r="C665" s="54" t="s">
        <v>1879</v>
      </c>
      <c r="D665" s="54" t="s">
        <v>3439</v>
      </c>
      <c r="E665" s="54" t="s">
        <v>3499</v>
      </c>
      <c r="F665" s="54" t="s">
        <v>3433</v>
      </c>
      <c r="G665" s="54" t="s">
        <v>3433</v>
      </c>
      <c r="H665" s="54" t="s">
        <v>115</v>
      </c>
      <c r="I665" s="54" t="s">
        <v>3433</v>
      </c>
      <c r="J665" s="54" t="s">
        <v>3434</v>
      </c>
    </row>
    <row r="666" spans="1:10" x14ac:dyDescent="0.2">
      <c r="A666" s="55" t="s">
        <v>4106</v>
      </c>
      <c r="B666" s="55">
        <v>41060113</v>
      </c>
      <c r="C666" s="55" t="s">
        <v>1883</v>
      </c>
      <c r="D666" s="55" t="s">
        <v>3439</v>
      </c>
      <c r="E666" s="55" t="s">
        <v>3499</v>
      </c>
      <c r="F666" s="55" t="s">
        <v>3433</v>
      </c>
      <c r="G666" s="55" t="s">
        <v>3433</v>
      </c>
      <c r="H666" s="55" t="s">
        <v>115</v>
      </c>
      <c r="I666" s="55" t="s">
        <v>3433</v>
      </c>
      <c r="J666" s="55" t="s">
        <v>3434</v>
      </c>
    </row>
    <row r="667" spans="1:10" x14ac:dyDescent="0.2">
      <c r="A667" s="54" t="s">
        <v>4107</v>
      </c>
      <c r="B667" s="54">
        <v>41060114</v>
      </c>
      <c r="C667" s="54" t="s">
        <v>1885</v>
      </c>
      <c r="D667" s="54" t="s">
        <v>3439</v>
      </c>
      <c r="E667" s="54" t="s">
        <v>3499</v>
      </c>
      <c r="F667" s="54" t="s">
        <v>3433</v>
      </c>
      <c r="G667" s="54" t="s">
        <v>3433</v>
      </c>
      <c r="H667" s="54" t="s">
        <v>115</v>
      </c>
      <c r="I667" s="54" t="s">
        <v>3433</v>
      </c>
      <c r="J667" s="54" t="s">
        <v>3434</v>
      </c>
    </row>
    <row r="668" spans="1:10" x14ac:dyDescent="0.2">
      <c r="A668" s="55" t="s">
        <v>4108</v>
      </c>
      <c r="B668" s="55">
        <v>41060115</v>
      </c>
      <c r="C668" s="55" t="s">
        <v>1889</v>
      </c>
      <c r="D668" s="55" t="s">
        <v>3439</v>
      </c>
      <c r="E668" s="55" t="s">
        <v>3499</v>
      </c>
      <c r="F668" s="55" t="s">
        <v>3433</v>
      </c>
      <c r="G668" s="55" t="s">
        <v>3433</v>
      </c>
      <c r="H668" s="55" t="s">
        <v>115</v>
      </c>
      <c r="I668" s="55" t="s">
        <v>3433</v>
      </c>
      <c r="J668" s="55" t="s">
        <v>3434</v>
      </c>
    </row>
    <row r="669" spans="1:10" x14ac:dyDescent="0.2">
      <c r="A669" s="54" t="s">
        <v>4109</v>
      </c>
      <c r="B669" s="54">
        <v>41060116</v>
      </c>
      <c r="C669" s="54" t="s">
        <v>1893</v>
      </c>
      <c r="D669" s="54" t="s">
        <v>3439</v>
      </c>
      <c r="E669" s="54" t="s">
        <v>3499</v>
      </c>
      <c r="F669" s="54" t="s">
        <v>3433</v>
      </c>
      <c r="G669" s="54" t="s">
        <v>3433</v>
      </c>
      <c r="H669" s="54" t="s">
        <v>115</v>
      </c>
      <c r="I669" s="54" t="s">
        <v>3433</v>
      </c>
      <c r="J669" s="54" t="s">
        <v>3434</v>
      </c>
    </row>
    <row r="670" spans="1:10" x14ac:dyDescent="0.2">
      <c r="A670" s="55" t="s">
        <v>4110</v>
      </c>
      <c r="B670" s="55">
        <v>41060117</v>
      </c>
      <c r="C670" s="55" t="s">
        <v>1895</v>
      </c>
      <c r="D670" s="55" t="s">
        <v>3439</v>
      </c>
      <c r="E670" s="55" t="s">
        <v>3499</v>
      </c>
      <c r="F670" s="55" t="s">
        <v>3433</v>
      </c>
      <c r="G670" s="55" t="s">
        <v>3433</v>
      </c>
      <c r="H670" s="55" t="s">
        <v>115</v>
      </c>
      <c r="I670" s="55" t="s">
        <v>3433</v>
      </c>
      <c r="J670" s="55" t="s">
        <v>3434</v>
      </c>
    </row>
    <row r="671" spans="1:10" x14ac:dyDescent="0.2">
      <c r="A671" s="54" t="s">
        <v>4111</v>
      </c>
      <c r="B671" s="54">
        <v>42</v>
      </c>
      <c r="C671" s="54" t="s">
        <v>1899</v>
      </c>
      <c r="D671" s="54" t="s">
        <v>3431</v>
      </c>
      <c r="E671" s="54" t="s">
        <v>3499</v>
      </c>
      <c r="F671" s="54" t="s">
        <v>3433</v>
      </c>
      <c r="G671" s="54" t="s">
        <v>3433</v>
      </c>
      <c r="H671" s="54" t="s">
        <v>115</v>
      </c>
      <c r="I671" s="54" t="s">
        <v>3434</v>
      </c>
      <c r="J671" s="54" t="s">
        <v>3434</v>
      </c>
    </row>
    <row r="672" spans="1:10" x14ac:dyDescent="0.2">
      <c r="A672" s="55" t="s">
        <v>4112</v>
      </c>
      <c r="B672" s="55">
        <v>4201</v>
      </c>
      <c r="C672" s="55" t="s">
        <v>1903</v>
      </c>
      <c r="D672" s="55" t="s">
        <v>3431</v>
      </c>
      <c r="E672" s="55" t="s">
        <v>3499</v>
      </c>
      <c r="F672" s="55" t="s">
        <v>3433</v>
      </c>
      <c r="G672" s="55" t="s">
        <v>3433</v>
      </c>
      <c r="H672" s="55" t="s">
        <v>115</v>
      </c>
      <c r="I672" s="55" t="s">
        <v>3434</v>
      </c>
      <c r="J672" s="55" t="s">
        <v>3434</v>
      </c>
    </row>
    <row r="673" spans="1:10" x14ac:dyDescent="0.2">
      <c r="A673" s="54" t="s">
        <v>4113</v>
      </c>
      <c r="B673" s="54">
        <v>420101</v>
      </c>
      <c r="C673" s="54" t="s">
        <v>1903</v>
      </c>
      <c r="D673" s="54" t="s">
        <v>3431</v>
      </c>
      <c r="E673" s="54" t="s">
        <v>3499</v>
      </c>
      <c r="F673" s="54" t="s">
        <v>3433</v>
      </c>
      <c r="G673" s="54" t="s">
        <v>3433</v>
      </c>
      <c r="H673" s="54" t="s">
        <v>115</v>
      </c>
      <c r="I673" s="54" t="s">
        <v>3434</v>
      </c>
      <c r="J673" s="54" t="s">
        <v>3434</v>
      </c>
    </row>
    <row r="674" spans="1:10" x14ac:dyDescent="0.2">
      <c r="A674" s="55" t="s">
        <v>4114</v>
      </c>
      <c r="B674" s="55">
        <v>42010101</v>
      </c>
      <c r="C674" s="55" t="s">
        <v>1908</v>
      </c>
      <c r="D674" s="55" t="s">
        <v>3439</v>
      </c>
      <c r="E674" s="55" t="s">
        <v>3499</v>
      </c>
      <c r="F674" s="55" t="s">
        <v>3433</v>
      </c>
      <c r="G674" s="55" t="s">
        <v>3433</v>
      </c>
      <c r="H674" s="55" t="s">
        <v>115</v>
      </c>
      <c r="I674" s="55" t="s">
        <v>3433</v>
      </c>
      <c r="J674" s="55" t="s">
        <v>3434</v>
      </c>
    </row>
    <row r="675" spans="1:10" x14ac:dyDescent="0.2">
      <c r="A675" s="54" t="s">
        <v>4115</v>
      </c>
      <c r="B675" s="54">
        <v>42010102</v>
      </c>
      <c r="C675" s="54" t="s">
        <v>1912</v>
      </c>
      <c r="D675" s="54" t="s">
        <v>3439</v>
      </c>
      <c r="E675" s="54" t="s">
        <v>3499</v>
      </c>
      <c r="F675" s="54" t="s">
        <v>3433</v>
      </c>
      <c r="G675" s="54" t="s">
        <v>3433</v>
      </c>
      <c r="H675" s="54" t="s">
        <v>115</v>
      </c>
      <c r="I675" s="54" t="s">
        <v>3433</v>
      </c>
      <c r="J675" s="54" t="s">
        <v>3434</v>
      </c>
    </row>
    <row r="676" spans="1:10" x14ac:dyDescent="0.2">
      <c r="A676" s="55" t="s">
        <v>4116</v>
      </c>
      <c r="B676" s="55">
        <v>4202</v>
      </c>
      <c r="C676" s="55" t="s">
        <v>1916</v>
      </c>
      <c r="D676" s="55" t="s">
        <v>3431</v>
      </c>
      <c r="E676" s="55" t="s">
        <v>3499</v>
      </c>
      <c r="F676" s="55" t="s">
        <v>3433</v>
      </c>
      <c r="G676" s="55" t="s">
        <v>3433</v>
      </c>
      <c r="H676" s="55" t="s">
        <v>115</v>
      </c>
      <c r="I676" s="55" t="s">
        <v>3434</v>
      </c>
      <c r="J676" s="55" t="s">
        <v>3434</v>
      </c>
    </row>
    <row r="677" spans="1:10" x14ac:dyDescent="0.2">
      <c r="A677" s="54" t="s">
        <v>4117</v>
      </c>
      <c r="B677" s="54">
        <v>420201</v>
      </c>
      <c r="C677" s="54" t="s">
        <v>1920</v>
      </c>
      <c r="D677" s="54" t="s">
        <v>3431</v>
      </c>
      <c r="E677" s="54" t="s">
        <v>3499</v>
      </c>
      <c r="F677" s="54" t="s">
        <v>3433</v>
      </c>
      <c r="G677" s="54" t="s">
        <v>3433</v>
      </c>
      <c r="H677" s="54" t="s">
        <v>115</v>
      </c>
      <c r="I677" s="54" t="s">
        <v>3434</v>
      </c>
      <c r="J677" s="54" t="s">
        <v>3434</v>
      </c>
    </row>
    <row r="678" spans="1:10" x14ac:dyDescent="0.2">
      <c r="A678" s="55" t="s">
        <v>4118</v>
      </c>
      <c r="B678" s="55">
        <v>42020101</v>
      </c>
      <c r="C678" s="55" t="s">
        <v>1920</v>
      </c>
      <c r="D678" s="55" t="s">
        <v>3439</v>
      </c>
      <c r="E678" s="55" t="s">
        <v>3499</v>
      </c>
      <c r="F678" s="55" t="s">
        <v>3433</v>
      </c>
      <c r="G678" s="55" t="s">
        <v>3433</v>
      </c>
      <c r="H678" s="55" t="s">
        <v>115</v>
      </c>
      <c r="I678" s="55" t="s">
        <v>3433</v>
      </c>
      <c r="J678" s="55" t="s">
        <v>3434</v>
      </c>
    </row>
    <row r="679" spans="1:10" x14ac:dyDescent="0.2">
      <c r="A679" s="54" t="s">
        <v>4119</v>
      </c>
      <c r="B679" s="54">
        <v>4203</v>
      </c>
      <c r="C679" s="54" t="s">
        <v>1923</v>
      </c>
      <c r="D679" s="54" t="s">
        <v>3431</v>
      </c>
      <c r="E679" s="54" t="s">
        <v>3499</v>
      </c>
      <c r="F679" s="54" t="s">
        <v>3433</v>
      </c>
      <c r="G679" s="54" t="s">
        <v>3433</v>
      </c>
      <c r="H679" s="54" t="s">
        <v>115</v>
      </c>
      <c r="I679" s="54" t="s">
        <v>3434</v>
      </c>
      <c r="J679" s="54" t="s">
        <v>3434</v>
      </c>
    </row>
    <row r="680" spans="1:10" x14ac:dyDescent="0.2">
      <c r="A680" s="55" t="s">
        <v>4120</v>
      </c>
      <c r="B680" s="55">
        <v>420301</v>
      </c>
      <c r="C680" s="55" t="s">
        <v>1923</v>
      </c>
      <c r="D680" s="55" t="s">
        <v>3431</v>
      </c>
      <c r="E680" s="55" t="s">
        <v>3499</v>
      </c>
      <c r="F680" s="55" t="s">
        <v>3433</v>
      </c>
      <c r="G680" s="55" t="s">
        <v>3433</v>
      </c>
      <c r="H680" s="55" t="s">
        <v>115</v>
      </c>
      <c r="I680" s="55" t="s">
        <v>3434</v>
      </c>
      <c r="J680" s="55" t="s">
        <v>3434</v>
      </c>
    </row>
    <row r="681" spans="1:10" x14ac:dyDescent="0.2">
      <c r="A681" s="54" t="s">
        <v>4121</v>
      </c>
      <c r="B681" s="54">
        <v>42030101</v>
      </c>
      <c r="C681" s="54" t="s">
        <v>1928</v>
      </c>
      <c r="D681" s="54" t="s">
        <v>3439</v>
      </c>
      <c r="E681" s="54" t="s">
        <v>3499</v>
      </c>
      <c r="F681" s="54" t="s">
        <v>3433</v>
      </c>
      <c r="G681" s="54" t="s">
        <v>3433</v>
      </c>
      <c r="H681" s="54" t="s">
        <v>115</v>
      </c>
      <c r="I681" s="54" t="s">
        <v>3433</v>
      </c>
      <c r="J681" s="54" t="s">
        <v>3434</v>
      </c>
    </row>
    <row r="682" spans="1:10" x14ac:dyDescent="0.2">
      <c r="A682" s="55" t="s">
        <v>4122</v>
      </c>
      <c r="B682" s="55">
        <v>42030102</v>
      </c>
      <c r="C682" s="55" t="s">
        <v>1932</v>
      </c>
      <c r="D682" s="55" t="s">
        <v>3439</v>
      </c>
      <c r="E682" s="55" t="s">
        <v>3499</v>
      </c>
      <c r="F682" s="55" t="s">
        <v>3433</v>
      </c>
      <c r="G682" s="55" t="s">
        <v>3433</v>
      </c>
      <c r="H682" s="55" t="s">
        <v>115</v>
      </c>
      <c r="I682" s="55" t="s">
        <v>3433</v>
      </c>
      <c r="J682" s="55" t="s">
        <v>3434</v>
      </c>
    </row>
    <row r="683" spans="1:10" x14ac:dyDescent="0.2">
      <c r="A683" s="54" t="s">
        <v>4123</v>
      </c>
      <c r="B683" s="54">
        <v>42030103</v>
      </c>
      <c r="C683" s="54" t="s">
        <v>1936</v>
      </c>
      <c r="D683" s="54" t="s">
        <v>3439</v>
      </c>
      <c r="E683" s="54" t="s">
        <v>3499</v>
      </c>
      <c r="F683" s="54" t="s">
        <v>3433</v>
      </c>
      <c r="G683" s="54" t="s">
        <v>3433</v>
      </c>
      <c r="H683" s="54" t="s">
        <v>115</v>
      </c>
      <c r="I683" s="54" t="s">
        <v>3433</v>
      </c>
      <c r="J683" s="54" t="s">
        <v>3434</v>
      </c>
    </row>
    <row r="684" spans="1:10" x14ac:dyDescent="0.2">
      <c r="A684" s="55" t="s">
        <v>4124</v>
      </c>
      <c r="B684" s="55">
        <v>42030104</v>
      </c>
      <c r="C684" s="55" t="s">
        <v>1940</v>
      </c>
      <c r="D684" s="55" t="s">
        <v>3439</v>
      </c>
      <c r="E684" s="55" t="s">
        <v>3499</v>
      </c>
      <c r="F684" s="55" t="s">
        <v>3433</v>
      </c>
      <c r="G684" s="55" t="s">
        <v>3433</v>
      </c>
      <c r="H684" s="55" t="s">
        <v>115</v>
      </c>
      <c r="I684" s="55" t="s">
        <v>3433</v>
      </c>
      <c r="J684" s="55" t="s">
        <v>3434</v>
      </c>
    </row>
    <row r="685" spans="1:10" x14ac:dyDescent="0.2">
      <c r="A685" s="54" t="s">
        <v>4125</v>
      </c>
      <c r="B685" s="54">
        <v>42030105</v>
      </c>
      <c r="C685" s="54" t="s">
        <v>1944</v>
      </c>
      <c r="D685" s="54" t="s">
        <v>3439</v>
      </c>
      <c r="E685" s="54" t="s">
        <v>3499</v>
      </c>
      <c r="F685" s="54" t="s">
        <v>3433</v>
      </c>
      <c r="G685" s="54" t="s">
        <v>3433</v>
      </c>
      <c r="H685" s="54" t="s">
        <v>115</v>
      </c>
      <c r="I685" s="54" t="s">
        <v>3433</v>
      </c>
      <c r="J685" s="54" t="s">
        <v>3434</v>
      </c>
    </row>
    <row r="686" spans="1:10" x14ac:dyDescent="0.2">
      <c r="A686" s="55" t="s">
        <v>4126</v>
      </c>
      <c r="B686" s="55">
        <v>42030106</v>
      </c>
      <c r="C686" s="55" t="s">
        <v>1946</v>
      </c>
      <c r="D686" s="55" t="s">
        <v>3439</v>
      </c>
      <c r="E686" s="55" t="s">
        <v>3499</v>
      </c>
      <c r="F686" s="55" t="s">
        <v>3433</v>
      </c>
      <c r="G686" s="55" t="s">
        <v>3433</v>
      </c>
      <c r="H686" s="55" t="s">
        <v>115</v>
      </c>
      <c r="I686" s="55" t="s">
        <v>3433</v>
      </c>
      <c r="J686" s="55" t="s">
        <v>3434</v>
      </c>
    </row>
    <row r="687" spans="1:10" x14ac:dyDescent="0.2">
      <c r="A687" s="54" t="s">
        <v>4127</v>
      </c>
      <c r="B687" s="54">
        <v>42030107</v>
      </c>
      <c r="C687" s="54" t="s">
        <v>1950</v>
      </c>
      <c r="D687" s="54" t="s">
        <v>3439</v>
      </c>
      <c r="E687" s="54" t="s">
        <v>3499</v>
      </c>
      <c r="F687" s="54" t="s">
        <v>3433</v>
      </c>
      <c r="G687" s="54" t="s">
        <v>3433</v>
      </c>
      <c r="H687" s="54" t="s">
        <v>115</v>
      </c>
      <c r="I687" s="54" t="s">
        <v>3433</v>
      </c>
      <c r="J687" s="54" t="s">
        <v>3434</v>
      </c>
    </row>
    <row r="688" spans="1:10" x14ac:dyDescent="0.2">
      <c r="A688" s="55" t="s">
        <v>4128</v>
      </c>
      <c r="B688" s="55">
        <v>42030108</v>
      </c>
      <c r="C688" s="55" t="s">
        <v>1954</v>
      </c>
      <c r="D688" s="55" t="s">
        <v>3439</v>
      </c>
      <c r="E688" s="55" t="s">
        <v>3499</v>
      </c>
      <c r="F688" s="55" t="s">
        <v>3433</v>
      </c>
      <c r="G688" s="55" t="s">
        <v>3433</v>
      </c>
      <c r="H688" s="55" t="s">
        <v>115</v>
      </c>
      <c r="I688" s="55" t="s">
        <v>3433</v>
      </c>
      <c r="J688" s="55" t="s">
        <v>3434</v>
      </c>
    </row>
    <row r="689" spans="1:10" x14ac:dyDescent="0.2">
      <c r="A689" s="54" t="s">
        <v>4129</v>
      </c>
      <c r="B689" s="54">
        <v>42030109</v>
      </c>
      <c r="C689" s="54" t="s">
        <v>1958</v>
      </c>
      <c r="D689" s="54" t="s">
        <v>3439</v>
      </c>
      <c r="E689" s="54" t="s">
        <v>3499</v>
      </c>
      <c r="F689" s="54" t="s">
        <v>3433</v>
      </c>
      <c r="G689" s="54" t="s">
        <v>3433</v>
      </c>
      <c r="H689" s="54" t="s">
        <v>115</v>
      </c>
      <c r="I689" s="54" t="s">
        <v>3433</v>
      </c>
      <c r="J689" s="54" t="s">
        <v>3434</v>
      </c>
    </row>
    <row r="690" spans="1:10" x14ac:dyDescent="0.2">
      <c r="A690" s="55" t="s">
        <v>4130</v>
      </c>
      <c r="B690" s="55">
        <v>42030110</v>
      </c>
      <c r="C690" s="55" t="s">
        <v>1960</v>
      </c>
      <c r="D690" s="55" t="s">
        <v>3439</v>
      </c>
      <c r="E690" s="55" t="s">
        <v>3499</v>
      </c>
      <c r="F690" s="55" t="s">
        <v>3433</v>
      </c>
      <c r="G690" s="55" t="s">
        <v>3433</v>
      </c>
      <c r="H690" s="55" t="s">
        <v>115</v>
      </c>
      <c r="I690" s="55" t="s">
        <v>3433</v>
      </c>
      <c r="J690" s="55" t="s">
        <v>3434</v>
      </c>
    </row>
    <row r="691" spans="1:10" x14ac:dyDescent="0.2">
      <c r="A691" s="54" t="s">
        <v>4131</v>
      </c>
      <c r="B691" s="54">
        <v>4204</v>
      </c>
      <c r="C691" s="54" t="s">
        <v>1489</v>
      </c>
      <c r="D691" s="54" t="s">
        <v>3431</v>
      </c>
      <c r="E691" s="54" t="s">
        <v>3499</v>
      </c>
      <c r="F691" s="54" t="s">
        <v>3433</v>
      </c>
      <c r="G691" s="54" t="s">
        <v>3433</v>
      </c>
      <c r="H691" s="54" t="s">
        <v>115</v>
      </c>
      <c r="I691" s="54" t="s">
        <v>3434</v>
      </c>
      <c r="J691" s="54" t="s">
        <v>3434</v>
      </c>
    </row>
    <row r="692" spans="1:10" x14ac:dyDescent="0.2">
      <c r="A692" s="55" t="s">
        <v>4132</v>
      </c>
      <c r="B692" s="55">
        <v>420401</v>
      </c>
      <c r="C692" s="55" t="s">
        <v>1489</v>
      </c>
      <c r="D692" s="55" t="s">
        <v>3431</v>
      </c>
      <c r="E692" s="55" t="s">
        <v>3499</v>
      </c>
      <c r="F692" s="55" t="s">
        <v>3433</v>
      </c>
      <c r="G692" s="55" t="s">
        <v>3433</v>
      </c>
      <c r="H692" s="55" t="s">
        <v>115</v>
      </c>
      <c r="I692" s="55" t="s">
        <v>3434</v>
      </c>
      <c r="J692" s="55" t="s">
        <v>3434</v>
      </c>
    </row>
    <row r="693" spans="1:10" x14ac:dyDescent="0.2">
      <c r="A693" s="54" t="s">
        <v>4133</v>
      </c>
      <c r="B693" s="54">
        <v>42040101</v>
      </c>
      <c r="C693" s="54" t="s">
        <v>1966</v>
      </c>
      <c r="D693" s="54" t="s">
        <v>3439</v>
      </c>
      <c r="E693" s="54" t="s">
        <v>3499</v>
      </c>
      <c r="F693" s="54" t="s">
        <v>3433</v>
      </c>
      <c r="G693" s="54" t="s">
        <v>3433</v>
      </c>
      <c r="H693" s="54" t="s">
        <v>115</v>
      </c>
      <c r="I693" s="54" t="s">
        <v>3433</v>
      </c>
      <c r="J693" s="54" t="s">
        <v>3434</v>
      </c>
    </row>
    <row r="694" spans="1:10" x14ac:dyDescent="0.2">
      <c r="A694" s="55" t="s">
        <v>4134</v>
      </c>
      <c r="B694" s="55">
        <v>4205</v>
      </c>
      <c r="C694" s="55" t="s">
        <v>1968</v>
      </c>
      <c r="D694" s="55" t="s">
        <v>3431</v>
      </c>
      <c r="E694" s="55" t="s">
        <v>3499</v>
      </c>
      <c r="F694" s="55" t="s">
        <v>3433</v>
      </c>
      <c r="G694" s="55" t="s">
        <v>3433</v>
      </c>
      <c r="H694" s="55" t="s">
        <v>115</v>
      </c>
      <c r="I694" s="55" t="s">
        <v>3434</v>
      </c>
      <c r="J694" s="55" t="s">
        <v>3434</v>
      </c>
    </row>
    <row r="695" spans="1:10" x14ac:dyDescent="0.2">
      <c r="A695" s="54" t="s">
        <v>4135</v>
      </c>
      <c r="B695" s="54">
        <v>420501</v>
      </c>
      <c r="C695" s="54" t="s">
        <v>1968</v>
      </c>
      <c r="D695" s="54" t="s">
        <v>3431</v>
      </c>
      <c r="E695" s="54" t="s">
        <v>3499</v>
      </c>
      <c r="F695" s="54" t="s">
        <v>3433</v>
      </c>
      <c r="G695" s="54" t="s">
        <v>3433</v>
      </c>
      <c r="H695" s="54" t="s">
        <v>115</v>
      </c>
      <c r="I695" s="54" t="s">
        <v>3434</v>
      </c>
      <c r="J695" s="54" t="s">
        <v>3434</v>
      </c>
    </row>
    <row r="696" spans="1:10" x14ac:dyDescent="0.2">
      <c r="A696" s="55" t="s">
        <v>4136</v>
      </c>
      <c r="B696" s="55">
        <v>42050101</v>
      </c>
      <c r="C696" s="55" t="s">
        <v>1973</v>
      </c>
      <c r="D696" s="55" t="s">
        <v>3439</v>
      </c>
      <c r="E696" s="55" t="s">
        <v>3499</v>
      </c>
      <c r="F696" s="55" t="s">
        <v>3433</v>
      </c>
      <c r="G696" s="55" t="s">
        <v>3433</v>
      </c>
      <c r="H696" s="55" t="s">
        <v>115</v>
      </c>
      <c r="I696" s="55" t="s">
        <v>3433</v>
      </c>
      <c r="J696" s="55" t="s">
        <v>3434</v>
      </c>
    </row>
    <row r="697" spans="1:10" x14ac:dyDescent="0.2">
      <c r="A697" s="54" t="s">
        <v>4137</v>
      </c>
      <c r="B697" s="54">
        <v>42050102</v>
      </c>
      <c r="C697" s="54" t="s">
        <v>1977</v>
      </c>
      <c r="D697" s="54" t="s">
        <v>3439</v>
      </c>
      <c r="E697" s="54" t="s">
        <v>3499</v>
      </c>
      <c r="F697" s="54" t="s">
        <v>3433</v>
      </c>
      <c r="G697" s="54" t="s">
        <v>3433</v>
      </c>
      <c r="H697" s="54" t="s">
        <v>115</v>
      </c>
      <c r="I697" s="54" t="s">
        <v>3433</v>
      </c>
      <c r="J697" s="54" t="s">
        <v>3434</v>
      </c>
    </row>
    <row r="698" spans="1:10" x14ac:dyDescent="0.2">
      <c r="A698" s="55" t="s">
        <v>4138</v>
      </c>
      <c r="B698" s="55">
        <v>42050103</v>
      </c>
      <c r="C698" s="55" t="s">
        <v>1981</v>
      </c>
      <c r="D698" s="55" t="s">
        <v>3439</v>
      </c>
      <c r="E698" s="55" t="s">
        <v>3499</v>
      </c>
      <c r="F698" s="55" t="s">
        <v>3433</v>
      </c>
      <c r="G698" s="55" t="s">
        <v>3433</v>
      </c>
      <c r="H698" s="55" t="s">
        <v>115</v>
      </c>
      <c r="I698" s="55" t="s">
        <v>3433</v>
      </c>
      <c r="J698" s="55" t="s">
        <v>3434</v>
      </c>
    </row>
    <row r="699" spans="1:10" x14ac:dyDescent="0.2">
      <c r="A699" s="54" t="s">
        <v>4139</v>
      </c>
      <c r="B699" s="54">
        <v>42050104</v>
      </c>
      <c r="C699" s="54" t="s">
        <v>1985</v>
      </c>
      <c r="D699" s="54" t="s">
        <v>3439</v>
      </c>
      <c r="E699" s="54" t="s">
        <v>3499</v>
      </c>
      <c r="F699" s="54" t="s">
        <v>3433</v>
      </c>
      <c r="G699" s="54" t="s">
        <v>3433</v>
      </c>
      <c r="H699" s="54" t="s">
        <v>115</v>
      </c>
      <c r="I699" s="54" t="s">
        <v>3433</v>
      </c>
      <c r="J699" s="54" t="s">
        <v>3434</v>
      </c>
    </row>
    <row r="700" spans="1:10" x14ac:dyDescent="0.2">
      <c r="A700" s="55" t="s">
        <v>4140</v>
      </c>
      <c r="B700" s="55">
        <v>42050105</v>
      </c>
      <c r="C700" s="55" t="s">
        <v>1989</v>
      </c>
      <c r="D700" s="55" t="s">
        <v>3439</v>
      </c>
      <c r="E700" s="55" t="s">
        <v>3499</v>
      </c>
      <c r="F700" s="55" t="s">
        <v>3433</v>
      </c>
      <c r="G700" s="55" t="s">
        <v>3433</v>
      </c>
      <c r="H700" s="55" t="s">
        <v>115</v>
      </c>
      <c r="I700" s="55" t="s">
        <v>3433</v>
      </c>
      <c r="J700" s="55" t="s">
        <v>3434</v>
      </c>
    </row>
    <row r="701" spans="1:10" x14ac:dyDescent="0.2">
      <c r="A701" s="54" t="s">
        <v>4141</v>
      </c>
      <c r="B701" s="54">
        <v>42050106</v>
      </c>
      <c r="C701" s="54" t="s">
        <v>1993</v>
      </c>
      <c r="D701" s="54" t="s">
        <v>3439</v>
      </c>
      <c r="E701" s="54" t="s">
        <v>3499</v>
      </c>
      <c r="F701" s="54" t="s">
        <v>3433</v>
      </c>
      <c r="G701" s="54" t="s">
        <v>3433</v>
      </c>
      <c r="H701" s="54" t="s">
        <v>115</v>
      </c>
      <c r="I701" s="54" t="s">
        <v>3433</v>
      </c>
      <c r="J701" s="54" t="s">
        <v>3434</v>
      </c>
    </row>
    <row r="702" spans="1:10" x14ac:dyDescent="0.2">
      <c r="A702" s="55" t="s">
        <v>1996</v>
      </c>
      <c r="B702" s="55">
        <v>5</v>
      </c>
      <c r="C702" s="55" t="s">
        <v>1997</v>
      </c>
      <c r="D702" s="55" t="s">
        <v>3431</v>
      </c>
      <c r="E702" s="55" t="s">
        <v>3432</v>
      </c>
      <c r="F702" s="55" t="s">
        <v>3433</v>
      </c>
      <c r="G702" s="55" t="s">
        <v>3433</v>
      </c>
      <c r="H702" s="55" t="s">
        <v>115</v>
      </c>
      <c r="I702" s="55" t="s">
        <v>3434</v>
      </c>
      <c r="J702" s="55" t="s">
        <v>3434</v>
      </c>
    </row>
    <row r="703" spans="1:10" x14ac:dyDescent="0.2">
      <c r="A703" s="54" t="s">
        <v>4142</v>
      </c>
      <c r="B703" s="54">
        <v>51</v>
      </c>
      <c r="C703" s="54" t="s">
        <v>2001</v>
      </c>
      <c r="D703" s="54" t="s">
        <v>3431</v>
      </c>
      <c r="E703" s="54" t="s">
        <v>3432</v>
      </c>
      <c r="F703" s="54" t="s">
        <v>3433</v>
      </c>
      <c r="G703" s="54" t="s">
        <v>3433</v>
      </c>
      <c r="H703" s="54" t="s">
        <v>115</v>
      </c>
      <c r="I703" s="54" t="s">
        <v>3434</v>
      </c>
      <c r="J703" s="54" t="s">
        <v>3434</v>
      </c>
    </row>
    <row r="704" spans="1:10" x14ac:dyDescent="0.2">
      <c r="A704" s="55" t="s">
        <v>4143</v>
      </c>
      <c r="B704" s="55">
        <v>5101</v>
      </c>
      <c r="C704" s="55" t="s">
        <v>2005</v>
      </c>
      <c r="D704" s="55" t="s">
        <v>3431</v>
      </c>
      <c r="E704" s="55" t="s">
        <v>3432</v>
      </c>
      <c r="F704" s="55" t="s">
        <v>3433</v>
      </c>
      <c r="G704" s="55" t="s">
        <v>3433</v>
      </c>
      <c r="H704" s="55" t="s">
        <v>115</v>
      </c>
      <c r="I704" s="55" t="s">
        <v>3434</v>
      </c>
      <c r="J704" s="55" t="s">
        <v>3434</v>
      </c>
    </row>
    <row r="705" spans="1:10" x14ac:dyDescent="0.2">
      <c r="A705" s="54" t="s">
        <v>4144</v>
      </c>
      <c r="B705" s="54">
        <v>510101</v>
      </c>
      <c r="C705" s="54" t="s">
        <v>2005</v>
      </c>
      <c r="D705" s="54" t="s">
        <v>3431</v>
      </c>
      <c r="E705" s="54" t="s">
        <v>3432</v>
      </c>
      <c r="F705" s="54" t="s">
        <v>3433</v>
      </c>
      <c r="G705" s="54" t="s">
        <v>3433</v>
      </c>
      <c r="H705" s="54" t="s">
        <v>115</v>
      </c>
      <c r="I705" s="54" t="s">
        <v>3434</v>
      </c>
      <c r="J705" s="54" t="s">
        <v>3434</v>
      </c>
    </row>
    <row r="706" spans="1:10" x14ac:dyDescent="0.2">
      <c r="A706" s="55" t="s">
        <v>4145</v>
      </c>
      <c r="B706" s="55">
        <v>51010101</v>
      </c>
      <c r="C706" s="55" t="s">
        <v>2012</v>
      </c>
      <c r="D706" s="55" t="s">
        <v>3439</v>
      </c>
      <c r="E706" s="55" t="s">
        <v>3432</v>
      </c>
      <c r="F706" s="55" t="s">
        <v>3433</v>
      </c>
      <c r="G706" s="55" t="s">
        <v>3433</v>
      </c>
      <c r="H706" s="55" t="s">
        <v>115</v>
      </c>
      <c r="I706" s="55" t="s">
        <v>3433</v>
      </c>
      <c r="J706" s="55" t="s">
        <v>3434</v>
      </c>
    </row>
    <row r="707" spans="1:10" x14ac:dyDescent="0.2">
      <c r="A707" s="54" t="s">
        <v>4146</v>
      </c>
      <c r="B707" s="54">
        <v>51010102</v>
      </c>
      <c r="C707" s="54" t="s">
        <v>2016</v>
      </c>
      <c r="D707" s="54" t="s">
        <v>3439</v>
      </c>
      <c r="E707" s="54" t="s">
        <v>3432</v>
      </c>
      <c r="F707" s="54" t="s">
        <v>3433</v>
      </c>
      <c r="G707" s="54" t="s">
        <v>3433</v>
      </c>
      <c r="H707" s="54" t="s">
        <v>115</v>
      </c>
      <c r="I707" s="54" t="s">
        <v>3433</v>
      </c>
      <c r="J707" s="54" t="s">
        <v>3434</v>
      </c>
    </row>
    <row r="708" spans="1:10" x14ac:dyDescent="0.2">
      <c r="A708" s="55" t="s">
        <v>4147</v>
      </c>
      <c r="B708" s="55">
        <v>51010103</v>
      </c>
      <c r="C708" s="55" t="s">
        <v>2020</v>
      </c>
      <c r="D708" s="55" t="s">
        <v>3439</v>
      </c>
      <c r="E708" s="55" t="s">
        <v>3432</v>
      </c>
      <c r="F708" s="55" t="s">
        <v>3433</v>
      </c>
      <c r="G708" s="55" t="s">
        <v>3433</v>
      </c>
      <c r="H708" s="55" t="s">
        <v>115</v>
      </c>
      <c r="I708" s="55" t="s">
        <v>3433</v>
      </c>
      <c r="J708" s="55" t="s">
        <v>3434</v>
      </c>
    </row>
    <row r="709" spans="1:10" x14ac:dyDescent="0.2">
      <c r="A709" s="54" t="s">
        <v>4148</v>
      </c>
      <c r="B709" s="54">
        <v>51010104</v>
      </c>
      <c r="C709" s="54" t="s">
        <v>2024</v>
      </c>
      <c r="D709" s="54" t="s">
        <v>3439</v>
      </c>
      <c r="E709" s="54" t="s">
        <v>3432</v>
      </c>
      <c r="F709" s="54" t="s">
        <v>3433</v>
      </c>
      <c r="G709" s="54" t="s">
        <v>3433</v>
      </c>
      <c r="H709" s="54" t="s">
        <v>115</v>
      </c>
      <c r="I709" s="54" t="s">
        <v>3433</v>
      </c>
      <c r="J709" s="54" t="s">
        <v>3434</v>
      </c>
    </row>
    <row r="710" spans="1:10" x14ac:dyDescent="0.2">
      <c r="A710" s="55" t="s">
        <v>4149</v>
      </c>
      <c r="B710" s="55">
        <v>51010105</v>
      </c>
      <c r="C710" s="55" t="s">
        <v>2026</v>
      </c>
      <c r="D710" s="55" t="s">
        <v>3439</v>
      </c>
      <c r="E710" s="55" t="s">
        <v>3432</v>
      </c>
      <c r="F710" s="55" t="s">
        <v>3433</v>
      </c>
      <c r="G710" s="55" t="s">
        <v>3433</v>
      </c>
      <c r="H710" s="55" t="s">
        <v>115</v>
      </c>
      <c r="I710" s="55" t="s">
        <v>3433</v>
      </c>
      <c r="J710" s="55" t="s">
        <v>3434</v>
      </c>
    </row>
    <row r="711" spans="1:10" x14ac:dyDescent="0.2">
      <c r="A711" s="54" t="s">
        <v>4150</v>
      </c>
      <c r="B711" s="54">
        <v>51010106</v>
      </c>
      <c r="C711" s="54" t="s">
        <v>2030</v>
      </c>
      <c r="D711" s="54" t="s">
        <v>3439</v>
      </c>
      <c r="E711" s="54" t="s">
        <v>3432</v>
      </c>
      <c r="F711" s="54" t="s">
        <v>3433</v>
      </c>
      <c r="G711" s="54" t="s">
        <v>3433</v>
      </c>
      <c r="H711" s="54" t="s">
        <v>115</v>
      </c>
      <c r="I711" s="54" t="s">
        <v>3433</v>
      </c>
      <c r="J711" s="54" t="s">
        <v>3434</v>
      </c>
    </row>
    <row r="712" spans="1:10" x14ac:dyDescent="0.2">
      <c r="A712" s="55" t="s">
        <v>4151</v>
      </c>
      <c r="B712" s="55">
        <v>51010107</v>
      </c>
      <c r="C712" s="55" t="s">
        <v>2032</v>
      </c>
      <c r="D712" s="55" t="s">
        <v>3439</v>
      </c>
      <c r="E712" s="55" t="s">
        <v>3432</v>
      </c>
      <c r="F712" s="55" t="s">
        <v>3433</v>
      </c>
      <c r="G712" s="55" t="s">
        <v>3433</v>
      </c>
      <c r="H712" s="55" t="s">
        <v>115</v>
      </c>
      <c r="I712" s="55" t="s">
        <v>3433</v>
      </c>
      <c r="J712" s="55" t="s">
        <v>3434</v>
      </c>
    </row>
    <row r="713" spans="1:10" x14ac:dyDescent="0.2">
      <c r="A713" s="54" t="s">
        <v>4152</v>
      </c>
      <c r="B713" s="54">
        <v>51010108</v>
      </c>
      <c r="C713" s="54" t="s">
        <v>2034</v>
      </c>
      <c r="D713" s="54" t="s">
        <v>3439</v>
      </c>
      <c r="E713" s="54" t="s">
        <v>3432</v>
      </c>
      <c r="F713" s="54" t="s">
        <v>3433</v>
      </c>
      <c r="G713" s="54" t="s">
        <v>3433</v>
      </c>
      <c r="H713" s="54" t="s">
        <v>115</v>
      </c>
      <c r="I713" s="54" t="s">
        <v>3433</v>
      </c>
      <c r="J713" s="54" t="s">
        <v>3434</v>
      </c>
    </row>
    <row r="714" spans="1:10" x14ac:dyDescent="0.2">
      <c r="A714" s="55" t="s">
        <v>4153</v>
      </c>
      <c r="B714" s="55">
        <v>51010109</v>
      </c>
      <c r="C714" s="55" t="s">
        <v>2036</v>
      </c>
      <c r="D714" s="55" t="s">
        <v>3439</v>
      </c>
      <c r="E714" s="55" t="s">
        <v>3432</v>
      </c>
      <c r="F714" s="55" t="s">
        <v>3433</v>
      </c>
      <c r="G714" s="55" t="s">
        <v>3433</v>
      </c>
      <c r="H714" s="55" t="s">
        <v>115</v>
      </c>
      <c r="I714" s="55" t="s">
        <v>3433</v>
      </c>
      <c r="J714" s="55" t="s">
        <v>3434</v>
      </c>
    </row>
    <row r="715" spans="1:10" x14ac:dyDescent="0.2">
      <c r="A715" s="54" t="s">
        <v>4154</v>
      </c>
      <c r="B715" s="54">
        <v>51010110</v>
      </c>
      <c r="C715" s="54" t="s">
        <v>2040</v>
      </c>
      <c r="D715" s="54" t="s">
        <v>3439</v>
      </c>
      <c r="E715" s="54" t="s">
        <v>3432</v>
      </c>
      <c r="F715" s="54" t="s">
        <v>3433</v>
      </c>
      <c r="G715" s="54" t="s">
        <v>3433</v>
      </c>
      <c r="H715" s="54" t="s">
        <v>115</v>
      </c>
      <c r="I715" s="54" t="s">
        <v>3433</v>
      </c>
      <c r="J715" s="54" t="s">
        <v>3434</v>
      </c>
    </row>
    <row r="716" spans="1:10" x14ac:dyDescent="0.2">
      <c r="A716" s="55" t="s">
        <v>4155</v>
      </c>
      <c r="B716" s="55">
        <v>51010111</v>
      </c>
      <c r="C716" s="55" t="s">
        <v>2044</v>
      </c>
      <c r="D716" s="55" t="s">
        <v>3439</v>
      </c>
      <c r="E716" s="55" t="s">
        <v>3432</v>
      </c>
      <c r="F716" s="55" t="s">
        <v>3433</v>
      </c>
      <c r="G716" s="55" t="s">
        <v>3433</v>
      </c>
      <c r="H716" s="55" t="s">
        <v>115</v>
      </c>
      <c r="I716" s="55" t="s">
        <v>3433</v>
      </c>
      <c r="J716" s="55" t="s">
        <v>3434</v>
      </c>
    </row>
    <row r="717" spans="1:10" x14ac:dyDescent="0.2">
      <c r="A717" s="54" t="s">
        <v>4156</v>
      </c>
      <c r="B717" s="54">
        <v>51010112</v>
      </c>
      <c r="C717" s="54" t="s">
        <v>2048</v>
      </c>
      <c r="D717" s="54" t="s">
        <v>3439</v>
      </c>
      <c r="E717" s="54" t="s">
        <v>3432</v>
      </c>
      <c r="F717" s="54" t="s">
        <v>3433</v>
      </c>
      <c r="G717" s="54" t="s">
        <v>3433</v>
      </c>
      <c r="H717" s="54" t="s">
        <v>115</v>
      </c>
      <c r="I717" s="54" t="s">
        <v>3433</v>
      </c>
      <c r="J717" s="54" t="s">
        <v>3434</v>
      </c>
    </row>
    <row r="718" spans="1:10" x14ac:dyDescent="0.2">
      <c r="A718" s="55" t="s">
        <v>4157</v>
      </c>
      <c r="B718" s="55">
        <v>51010113</v>
      </c>
      <c r="C718" s="55" t="s">
        <v>2052</v>
      </c>
      <c r="D718" s="55" t="s">
        <v>3439</v>
      </c>
      <c r="E718" s="55" t="s">
        <v>3432</v>
      </c>
      <c r="F718" s="55" t="s">
        <v>3433</v>
      </c>
      <c r="G718" s="55" t="s">
        <v>3433</v>
      </c>
      <c r="H718" s="55" t="s">
        <v>115</v>
      </c>
      <c r="I718" s="55" t="s">
        <v>3433</v>
      </c>
      <c r="J718" s="55" t="s">
        <v>3434</v>
      </c>
    </row>
    <row r="719" spans="1:10" x14ac:dyDescent="0.2">
      <c r="A719" s="54" t="s">
        <v>4158</v>
      </c>
      <c r="B719" s="54">
        <v>51010114</v>
      </c>
      <c r="C719" s="54" t="s">
        <v>2056</v>
      </c>
      <c r="D719" s="54" t="s">
        <v>3439</v>
      </c>
      <c r="E719" s="54" t="s">
        <v>3432</v>
      </c>
      <c r="F719" s="54" t="s">
        <v>3433</v>
      </c>
      <c r="G719" s="54" t="s">
        <v>3433</v>
      </c>
      <c r="H719" s="54" t="s">
        <v>115</v>
      </c>
      <c r="I719" s="54" t="s">
        <v>3433</v>
      </c>
      <c r="J719" s="54" t="s">
        <v>3434</v>
      </c>
    </row>
    <row r="720" spans="1:10" x14ac:dyDescent="0.2">
      <c r="A720" s="55" t="s">
        <v>4159</v>
      </c>
      <c r="B720" s="55">
        <v>51010115</v>
      </c>
      <c r="C720" s="55" t="s">
        <v>2058</v>
      </c>
      <c r="D720" s="55" t="s">
        <v>3439</v>
      </c>
      <c r="E720" s="55" t="s">
        <v>3432</v>
      </c>
      <c r="F720" s="55" t="s">
        <v>3433</v>
      </c>
      <c r="G720" s="55" t="s">
        <v>3433</v>
      </c>
      <c r="H720" s="55" t="s">
        <v>115</v>
      </c>
      <c r="I720" s="55" t="s">
        <v>3433</v>
      </c>
      <c r="J720" s="55" t="s">
        <v>3434</v>
      </c>
    </row>
    <row r="721" spans="1:10" x14ac:dyDescent="0.2">
      <c r="A721" s="54" t="s">
        <v>4160</v>
      </c>
      <c r="B721" s="54">
        <v>510102</v>
      </c>
      <c r="C721" s="54" t="s">
        <v>2062</v>
      </c>
      <c r="D721" s="54" t="s">
        <v>3431</v>
      </c>
      <c r="E721" s="54" t="s">
        <v>3432</v>
      </c>
      <c r="F721" s="54" t="s">
        <v>3433</v>
      </c>
      <c r="G721" s="54" t="s">
        <v>3433</v>
      </c>
      <c r="H721" s="54" t="s">
        <v>115</v>
      </c>
      <c r="I721" s="54" t="s">
        <v>3434</v>
      </c>
      <c r="J721" s="54" t="s">
        <v>3434</v>
      </c>
    </row>
    <row r="722" spans="1:10" x14ac:dyDescent="0.2">
      <c r="A722" s="55" t="s">
        <v>4161</v>
      </c>
      <c r="B722" s="55">
        <v>51010201</v>
      </c>
      <c r="C722" s="55" t="s">
        <v>2066</v>
      </c>
      <c r="D722" s="55" t="s">
        <v>3439</v>
      </c>
      <c r="E722" s="55" t="s">
        <v>3432</v>
      </c>
      <c r="F722" s="55" t="s">
        <v>3433</v>
      </c>
      <c r="G722" s="55" t="s">
        <v>3433</v>
      </c>
      <c r="H722" s="55" t="s">
        <v>115</v>
      </c>
      <c r="I722" s="55" t="s">
        <v>3433</v>
      </c>
      <c r="J722" s="55" t="s">
        <v>3434</v>
      </c>
    </row>
    <row r="723" spans="1:10" x14ac:dyDescent="0.2">
      <c r="A723" s="54" t="s">
        <v>4162</v>
      </c>
      <c r="B723" s="54">
        <v>51010202</v>
      </c>
      <c r="C723" s="54" t="s">
        <v>2068</v>
      </c>
      <c r="D723" s="54" t="s">
        <v>3439</v>
      </c>
      <c r="E723" s="54" t="s">
        <v>3432</v>
      </c>
      <c r="F723" s="54" t="s">
        <v>3433</v>
      </c>
      <c r="G723" s="54" t="s">
        <v>3433</v>
      </c>
      <c r="H723" s="54" t="s">
        <v>115</v>
      </c>
      <c r="I723" s="54" t="s">
        <v>3433</v>
      </c>
      <c r="J723" s="54" t="s">
        <v>3434</v>
      </c>
    </row>
    <row r="724" spans="1:10" x14ac:dyDescent="0.2">
      <c r="A724" s="55" t="s">
        <v>4163</v>
      </c>
      <c r="B724" s="55">
        <v>51010203</v>
      </c>
      <c r="C724" s="55" t="s">
        <v>2072</v>
      </c>
      <c r="D724" s="55" t="s">
        <v>3439</v>
      </c>
      <c r="E724" s="55" t="s">
        <v>3432</v>
      </c>
      <c r="F724" s="55" t="s">
        <v>3433</v>
      </c>
      <c r="G724" s="55" t="s">
        <v>3433</v>
      </c>
      <c r="H724" s="55" t="s">
        <v>115</v>
      </c>
      <c r="I724" s="55" t="s">
        <v>3433</v>
      </c>
      <c r="J724" s="55" t="s">
        <v>3434</v>
      </c>
    </row>
    <row r="725" spans="1:10" x14ac:dyDescent="0.2">
      <c r="A725" s="54" t="s">
        <v>4164</v>
      </c>
      <c r="B725" s="54">
        <v>51010204</v>
      </c>
      <c r="C725" s="54" t="s">
        <v>2076</v>
      </c>
      <c r="D725" s="54" t="s">
        <v>3439</v>
      </c>
      <c r="E725" s="54" t="s">
        <v>3432</v>
      </c>
      <c r="F725" s="54" t="s">
        <v>3433</v>
      </c>
      <c r="G725" s="54" t="s">
        <v>3433</v>
      </c>
      <c r="H725" s="54" t="s">
        <v>115</v>
      </c>
      <c r="I725" s="54" t="s">
        <v>3433</v>
      </c>
      <c r="J725" s="54" t="s">
        <v>3434</v>
      </c>
    </row>
    <row r="726" spans="1:10" x14ac:dyDescent="0.2">
      <c r="A726" s="55" t="s">
        <v>4165</v>
      </c>
      <c r="B726" s="55">
        <v>51010205</v>
      </c>
      <c r="C726" s="55" t="s">
        <v>2080</v>
      </c>
      <c r="D726" s="55" t="s">
        <v>3439</v>
      </c>
      <c r="E726" s="55" t="s">
        <v>3432</v>
      </c>
      <c r="F726" s="55" t="s">
        <v>3433</v>
      </c>
      <c r="G726" s="55" t="s">
        <v>3433</v>
      </c>
      <c r="H726" s="55" t="s">
        <v>115</v>
      </c>
      <c r="I726" s="55" t="s">
        <v>3433</v>
      </c>
      <c r="J726" s="55" t="s">
        <v>3434</v>
      </c>
    </row>
    <row r="727" spans="1:10" x14ac:dyDescent="0.2">
      <c r="A727" s="54" t="s">
        <v>4166</v>
      </c>
      <c r="B727" s="54">
        <v>51010206</v>
      </c>
      <c r="C727" s="54" t="s">
        <v>2084</v>
      </c>
      <c r="D727" s="54" t="s">
        <v>3439</v>
      </c>
      <c r="E727" s="54" t="s">
        <v>3432</v>
      </c>
      <c r="F727" s="54" t="s">
        <v>3433</v>
      </c>
      <c r="G727" s="54" t="s">
        <v>3433</v>
      </c>
      <c r="H727" s="54" t="s">
        <v>115</v>
      </c>
      <c r="I727" s="54" t="s">
        <v>3433</v>
      </c>
      <c r="J727" s="54" t="s">
        <v>3434</v>
      </c>
    </row>
    <row r="728" spans="1:10" x14ac:dyDescent="0.2">
      <c r="A728" s="55" t="s">
        <v>4167</v>
      </c>
      <c r="B728" s="55">
        <v>51010207</v>
      </c>
      <c r="C728" s="55" t="s">
        <v>2088</v>
      </c>
      <c r="D728" s="55" t="s">
        <v>3439</v>
      </c>
      <c r="E728" s="55" t="s">
        <v>3432</v>
      </c>
      <c r="F728" s="55" t="s">
        <v>3433</v>
      </c>
      <c r="G728" s="55" t="s">
        <v>3433</v>
      </c>
      <c r="H728" s="55" t="s">
        <v>115</v>
      </c>
      <c r="I728" s="55" t="s">
        <v>3433</v>
      </c>
      <c r="J728" s="55" t="s">
        <v>3434</v>
      </c>
    </row>
    <row r="729" spans="1:10" x14ac:dyDescent="0.2">
      <c r="A729" s="54" t="s">
        <v>4168</v>
      </c>
      <c r="B729" s="54">
        <v>5102</v>
      </c>
      <c r="C729" s="54" t="s">
        <v>2092</v>
      </c>
      <c r="D729" s="54" t="s">
        <v>3431</v>
      </c>
      <c r="E729" s="54" t="s">
        <v>3432</v>
      </c>
      <c r="F729" s="54" t="s">
        <v>3433</v>
      </c>
      <c r="G729" s="54" t="s">
        <v>3433</v>
      </c>
      <c r="H729" s="54" t="s">
        <v>115</v>
      </c>
      <c r="I729" s="54" t="s">
        <v>3434</v>
      </c>
      <c r="J729" s="54" t="s">
        <v>3434</v>
      </c>
    </row>
    <row r="730" spans="1:10" x14ac:dyDescent="0.2">
      <c r="A730" s="55" t="s">
        <v>4169</v>
      </c>
      <c r="B730" s="55">
        <v>510201</v>
      </c>
      <c r="C730" s="55" t="s">
        <v>2092</v>
      </c>
      <c r="D730" s="55" t="s">
        <v>3431</v>
      </c>
      <c r="E730" s="55" t="s">
        <v>3432</v>
      </c>
      <c r="F730" s="55" t="s">
        <v>3433</v>
      </c>
      <c r="G730" s="55" t="s">
        <v>3433</v>
      </c>
      <c r="H730" s="55" t="s">
        <v>115</v>
      </c>
      <c r="I730" s="55" t="s">
        <v>3434</v>
      </c>
      <c r="J730" s="55" t="s">
        <v>3434</v>
      </c>
    </row>
    <row r="731" spans="1:10" x14ac:dyDescent="0.2">
      <c r="A731" s="54" t="s">
        <v>4170</v>
      </c>
      <c r="B731" s="54">
        <v>51020101</v>
      </c>
      <c r="C731" s="54" t="s">
        <v>2095</v>
      </c>
      <c r="D731" s="54" t="s">
        <v>3439</v>
      </c>
      <c r="E731" s="54" t="s">
        <v>3432</v>
      </c>
      <c r="F731" s="54" t="s">
        <v>3433</v>
      </c>
      <c r="G731" s="54" t="s">
        <v>3433</v>
      </c>
      <c r="H731" s="54" t="s">
        <v>115</v>
      </c>
      <c r="I731" s="54" t="s">
        <v>3433</v>
      </c>
      <c r="J731" s="54" t="s">
        <v>3434</v>
      </c>
    </row>
    <row r="732" spans="1:10" x14ac:dyDescent="0.2">
      <c r="A732" s="55" t="s">
        <v>4171</v>
      </c>
      <c r="B732" s="55">
        <v>51020102</v>
      </c>
      <c r="C732" s="55" t="s">
        <v>2097</v>
      </c>
      <c r="D732" s="55" t="s">
        <v>3439</v>
      </c>
      <c r="E732" s="55" t="s">
        <v>3432</v>
      </c>
      <c r="F732" s="55" t="s">
        <v>3433</v>
      </c>
      <c r="G732" s="55" t="s">
        <v>3433</v>
      </c>
      <c r="H732" s="55" t="s">
        <v>115</v>
      </c>
      <c r="I732" s="55" t="s">
        <v>3433</v>
      </c>
      <c r="J732" s="55" t="s">
        <v>3434</v>
      </c>
    </row>
    <row r="733" spans="1:10" x14ac:dyDescent="0.2">
      <c r="A733" s="54" t="s">
        <v>4172</v>
      </c>
      <c r="B733" s="54">
        <v>5103</v>
      </c>
      <c r="C733" s="54" t="s">
        <v>2099</v>
      </c>
      <c r="D733" s="54" t="s">
        <v>3431</v>
      </c>
      <c r="E733" s="54" t="s">
        <v>3432</v>
      </c>
      <c r="F733" s="54" t="s">
        <v>3433</v>
      </c>
      <c r="G733" s="54" t="s">
        <v>3433</v>
      </c>
      <c r="H733" s="54" t="s">
        <v>115</v>
      </c>
      <c r="I733" s="54" t="s">
        <v>3434</v>
      </c>
      <c r="J733" s="54" t="s">
        <v>3434</v>
      </c>
    </row>
    <row r="734" spans="1:10" x14ac:dyDescent="0.2">
      <c r="A734" s="55" t="s">
        <v>4173</v>
      </c>
      <c r="B734" s="55">
        <v>510301</v>
      </c>
      <c r="C734" s="55" t="s">
        <v>2103</v>
      </c>
      <c r="D734" s="55" t="s">
        <v>3431</v>
      </c>
      <c r="E734" s="55" t="s">
        <v>3432</v>
      </c>
      <c r="F734" s="55" t="s">
        <v>3433</v>
      </c>
      <c r="G734" s="55" t="s">
        <v>3433</v>
      </c>
      <c r="H734" s="55" t="s">
        <v>115</v>
      </c>
      <c r="I734" s="55" t="s">
        <v>3434</v>
      </c>
      <c r="J734" s="55" t="s">
        <v>3434</v>
      </c>
    </row>
    <row r="735" spans="1:10" x14ac:dyDescent="0.2">
      <c r="A735" s="54" t="s">
        <v>4174</v>
      </c>
      <c r="B735" s="54">
        <v>51030101</v>
      </c>
      <c r="C735" s="54" t="s">
        <v>2107</v>
      </c>
      <c r="D735" s="54" t="s">
        <v>3439</v>
      </c>
      <c r="E735" s="54" t="s">
        <v>3432</v>
      </c>
      <c r="F735" s="54" t="s">
        <v>3433</v>
      </c>
      <c r="G735" s="54" t="s">
        <v>3433</v>
      </c>
      <c r="H735" s="54" t="s">
        <v>115</v>
      </c>
      <c r="I735" s="54" t="s">
        <v>3433</v>
      </c>
      <c r="J735" s="54" t="s">
        <v>3434</v>
      </c>
    </row>
    <row r="736" spans="1:10" x14ac:dyDescent="0.2">
      <c r="A736" s="55" t="s">
        <v>4175</v>
      </c>
      <c r="B736" s="55">
        <v>51030102</v>
      </c>
      <c r="C736" s="55" t="s">
        <v>2111</v>
      </c>
      <c r="D736" s="55" t="s">
        <v>3439</v>
      </c>
      <c r="E736" s="55" t="s">
        <v>3432</v>
      </c>
      <c r="F736" s="55" t="s">
        <v>3433</v>
      </c>
      <c r="G736" s="55" t="s">
        <v>3433</v>
      </c>
      <c r="H736" s="55" t="s">
        <v>115</v>
      </c>
      <c r="I736" s="55" t="s">
        <v>3433</v>
      </c>
      <c r="J736" s="55" t="s">
        <v>3434</v>
      </c>
    </row>
    <row r="737" spans="1:10" x14ac:dyDescent="0.2">
      <c r="A737" s="54" t="s">
        <v>4176</v>
      </c>
      <c r="B737" s="54">
        <v>51030103</v>
      </c>
      <c r="C737" s="54" t="s">
        <v>2115</v>
      </c>
      <c r="D737" s="54" t="s">
        <v>3439</v>
      </c>
      <c r="E737" s="54" t="s">
        <v>3432</v>
      </c>
      <c r="F737" s="54" t="s">
        <v>3433</v>
      </c>
      <c r="G737" s="54" t="s">
        <v>3433</v>
      </c>
      <c r="H737" s="54" t="s">
        <v>115</v>
      </c>
      <c r="I737" s="54" t="s">
        <v>3433</v>
      </c>
      <c r="J737" s="54" t="s">
        <v>3434</v>
      </c>
    </row>
    <row r="738" spans="1:10" x14ac:dyDescent="0.2">
      <c r="A738" s="55" t="s">
        <v>4177</v>
      </c>
      <c r="B738" s="55">
        <v>51030104</v>
      </c>
      <c r="C738" s="55" t="s">
        <v>2117</v>
      </c>
      <c r="D738" s="55" t="s">
        <v>3439</v>
      </c>
      <c r="E738" s="55" t="s">
        <v>3432</v>
      </c>
      <c r="F738" s="55" t="s">
        <v>3433</v>
      </c>
      <c r="G738" s="55" t="s">
        <v>3433</v>
      </c>
      <c r="H738" s="55" t="s">
        <v>115</v>
      </c>
      <c r="I738" s="55" t="s">
        <v>3433</v>
      </c>
      <c r="J738" s="55" t="s">
        <v>3434</v>
      </c>
    </row>
    <row r="739" spans="1:10" x14ac:dyDescent="0.2">
      <c r="A739" s="54" t="s">
        <v>4178</v>
      </c>
      <c r="B739" s="54">
        <v>51030105</v>
      </c>
      <c r="C739" s="54" t="s">
        <v>2119</v>
      </c>
      <c r="D739" s="54" t="s">
        <v>3439</v>
      </c>
      <c r="E739" s="54" t="s">
        <v>3432</v>
      </c>
      <c r="F739" s="54" t="s">
        <v>3433</v>
      </c>
      <c r="G739" s="54" t="s">
        <v>3433</v>
      </c>
      <c r="H739" s="54" t="s">
        <v>115</v>
      </c>
      <c r="I739" s="54" t="s">
        <v>3433</v>
      </c>
      <c r="J739" s="54" t="s">
        <v>3434</v>
      </c>
    </row>
    <row r="740" spans="1:10" x14ac:dyDescent="0.2">
      <c r="A740" s="55" t="s">
        <v>4179</v>
      </c>
      <c r="B740" s="55">
        <v>51030106</v>
      </c>
      <c r="C740" s="55" t="s">
        <v>2121</v>
      </c>
      <c r="D740" s="55" t="s">
        <v>3439</v>
      </c>
      <c r="E740" s="55" t="s">
        <v>3432</v>
      </c>
      <c r="F740" s="55" t="s">
        <v>3433</v>
      </c>
      <c r="G740" s="55" t="s">
        <v>3433</v>
      </c>
      <c r="H740" s="55" t="s">
        <v>115</v>
      </c>
      <c r="I740" s="55" t="s">
        <v>3433</v>
      </c>
      <c r="J740" s="55" t="s">
        <v>3434</v>
      </c>
    </row>
    <row r="741" spans="1:10" x14ac:dyDescent="0.2">
      <c r="A741" s="54" t="s">
        <v>4180</v>
      </c>
      <c r="B741" s="54">
        <v>51030107</v>
      </c>
      <c r="C741" s="54" t="s">
        <v>2123</v>
      </c>
      <c r="D741" s="54" t="s">
        <v>3439</v>
      </c>
      <c r="E741" s="54" t="s">
        <v>3432</v>
      </c>
      <c r="F741" s="54" t="s">
        <v>3433</v>
      </c>
      <c r="G741" s="54" t="s">
        <v>3433</v>
      </c>
      <c r="H741" s="54" t="s">
        <v>115</v>
      </c>
      <c r="I741" s="54" t="s">
        <v>3433</v>
      </c>
      <c r="J741" s="54" t="s">
        <v>3434</v>
      </c>
    </row>
    <row r="742" spans="1:10" x14ac:dyDescent="0.2">
      <c r="A742" s="55" t="s">
        <v>4181</v>
      </c>
      <c r="B742" s="55">
        <v>51030108</v>
      </c>
      <c r="C742" s="55" t="s">
        <v>2125</v>
      </c>
      <c r="D742" s="55" t="s">
        <v>3439</v>
      </c>
      <c r="E742" s="55" t="s">
        <v>3432</v>
      </c>
      <c r="F742" s="55" t="s">
        <v>3433</v>
      </c>
      <c r="G742" s="55" t="s">
        <v>3433</v>
      </c>
      <c r="H742" s="55" t="s">
        <v>115</v>
      </c>
      <c r="I742" s="55" t="s">
        <v>3433</v>
      </c>
      <c r="J742" s="55" t="s">
        <v>3434</v>
      </c>
    </row>
    <row r="743" spans="1:10" x14ac:dyDescent="0.2">
      <c r="A743" s="54" t="s">
        <v>4182</v>
      </c>
      <c r="B743" s="54">
        <v>51030109</v>
      </c>
      <c r="C743" s="54" t="s">
        <v>2127</v>
      </c>
      <c r="D743" s="54" t="s">
        <v>3439</v>
      </c>
      <c r="E743" s="54" t="s">
        <v>3432</v>
      </c>
      <c r="F743" s="54" t="s">
        <v>3433</v>
      </c>
      <c r="G743" s="54" t="s">
        <v>3433</v>
      </c>
      <c r="H743" s="54" t="s">
        <v>115</v>
      </c>
      <c r="I743" s="54" t="s">
        <v>3433</v>
      </c>
      <c r="J743" s="54" t="s">
        <v>3434</v>
      </c>
    </row>
    <row r="744" spans="1:10" x14ac:dyDescent="0.2">
      <c r="A744" s="55" t="s">
        <v>4183</v>
      </c>
      <c r="B744" s="55">
        <v>51030110</v>
      </c>
      <c r="C744" s="55" t="s">
        <v>2131</v>
      </c>
      <c r="D744" s="55" t="s">
        <v>3439</v>
      </c>
      <c r="E744" s="55" t="s">
        <v>3432</v>
      </c>
      <c r="F744" s="55" t="s">
        <v>3433</v>
      </c>
      <c r="G744" s="55" t="s">
        <v>3433</v>
      </c>
      <c r="H744" s="55" t="s">
        <v>115</v>
      </c>
      <c r="I744" s="55" t="s">
        <v>3433</v>
      </c>
      <c r="J744" s="55" t="s">
        <v>3434</v>
      </c>
    </row>
    <row r="745" spans="1:10" x14ac:dyDescent="0.2">
      <c r="A745" s="54" t="s">
        <v>4184</v>
      </c>
      <c r="B745" s="54">
        <v>51030111</v>
      </c>
      <c r="C745" s="54" t="s">
        <v>2133</v>
      </c>
      <c r="D745" s="54" t="s">
        <v>3439</v>
      </c>
      <c r="E745" s="54" t="s">
        <v>3432</v>
      </c>
      <c r="F745" s="54" t="s">
        <v>3433</v>
      </c>
      <c r="G745" s="54" t="s">
        <v>3433</v>
      </c>
      <c r="H745" s="54" t="s">
        <v>115</v>
      </c>
      <c r="I745" s="54" t="s">
        <v>3433</v>
      </c>
      <c r="J745" s="54" t="s">
        <v>3434</v>
      </c>
    </row>
    <row r="746" spans="1:10" x14ac:dyDescent="0.2">
      <c r="A746" s="55" t="s">
        <v>4185</v>
      </c>
      <c r="B746" s="55">
        <v>51030112</v>
      </c>
      <c r="C746" s="55" t="s">
        <v>2135</v>
      </c>
      <c r="D746" s="55" t="s">
        <v>3439</v>
      </c>
      <c r="E746" s="55" t="s">
        <v>3432</v>
      </c>
      <c r="F746" s="55" t="s">
        <v>3433</v>
      </c>
      <c r="G746" s="55" t="s">
        <v>3433</v>
      </c>
      <c r="H746" s="55" t="s">
        <v>115</v>
      </c>
      <c r="I746" s="55" t="s">
        <v>3433</v>
      </c>
      <c r="J746" s="55" t="s">
        <v>3434</v>
      </c>
    </row>
    <row r="747" spans="1:10" x14ac:dyDescent="0.2">
      <c r="A747" s="54" t="s">
        <v>4186</v>
      </c>
      <c r="B747" s="54">
        <v>51030113</v>
      </c>
      <c r="C747" s="54" t="s">
        <v>2139</v>
      </c>
      <c r="D747" s="54" t="s">
        <v>3439</v>
      </c>
      <c r="E747" s="54" t="s">
        <v>3432</v>
      </c>
      <c r="F747" s="54" t="s">
        <v>3433</v>
      </c>
      <c r="G747" s="54" t="s">
        <v>3433</v>
      </c>
      <c r="H747" s="54" t="s">
        <v>115</v>
      </c>
      <c r="I747" s="54" t="s">
        <v>3433</v>
      </c>
      <c r="J747" s="54" t="s">
        <v>3434</v>
      </c>
    </row>
    <row r="748" spans="1:10" x14ac:dyDescent="0.2">
      <c r="A748" s="55" t="s">
        <v>4187</v>
      </c>
      <c r="B748" s="55">
        <v>51030114</v>
      </c>
      <c r="C748" s="55" t="s">
        <v>2141</v>
      </c>
      <c r="D748" s="55" t="s">
        <v>3439</v>
      </c>
      <c r="E748" s="55" t="s">
        <v>3432</v>
      </c>
      <c r="F748" s="55" t="s">
        <v>3433</v>
      </c>
      <c r="G748" s="55" t="s">
        <v>3433</v>
      </c>
      <c r="H748" s="55" t="s">
        <v>115</v>
      </c>
      <c r="I748" s="55" t="s">
        <v>3433</v>
      </c>
      <c r="J748" s="55" t="s">
        <v>3434</v>
      </c>
    </row>
    <row r="749" spans="1:10" x14ac:dyDescent="0.2">
      <c r="A749" s="54" t="s">
        <v>4188</v>
      </c>
      <c r="B749" s="54">
        <v>510302</v>
      </c>
      <c r="C749" s="54" t="s">
        <v>2145</v>
      </c>
      <c r="D749" s="54" t="s">
        <v>3431</v>
      </c>
      <c r="E749" s="54" t="s">
        <v>3432</v>
      </c>
      <c r="F749" s="54" t="s">
        <v>3433</v>
      </c>
      <c r="G749" s="54" t="s">
        <v>3433</v>
      </c>
      <c r="H749" s="54" t="s">
        <v>115</v>
      </c>
      <c r="I749" s="54" t="s">
        <v>3434</v>
      </c>
      <c r="J749" s="54" t="s">
        <v>3434</v>
      </c>
    </row>
    <row r="750" spans="1:10" x14ac:dyDescent="0.2">
      <c r="A750" s="55" t="s">
        <v>4189</v>
      </c>
      <c r="B750" s="55">
        <v>51030201</v>
      </c>
      <c r="C750" s="55" t="s">
        <v>2149</v>
      </c>
      <c r="D750" s="55" t="s">
        <v>3439</v>
      </c>
      <c r="E750" s="55" t="s">
        <v>3432</v>
      </c>
      <c r="F750" s="55" t="s">
        <v>3433</v>
      </c>
      <c r="G750" s="55" t="s">
        <v>3433</v>
      </c>
      <c r="H750" s="55" t="s">
        <v>115</v>
      </c>
      <c r="I750" s="55" t="s">
        <v>3433</v>
      </c>
      <c r="J750" s="55" t="s">
        <v>3434</v>
      </c>
    </row>
    <row r="751" spans="1:10" x14ac:dyDescent="0.2">
      <c r="A751" s="54" t="s">
        <v>4190</v>
      </c>
      <c r="B751" s="54">
        <v>51030202</v>
      </c>
      <c r="C751" s="54" t="s">
        <v>2153</v>
      </c>
      <c r="D751" s="54" t="s">
        <v>3439</v>
      </c>
      <c r="E751" s="54" t="s">
        <v>3432</v>
      </c>
      <c r="F751" s="54" t="s">
        <v>3433</v>
      </c>
      <c r="G751" s="54" t="s">
        <v>3433</v>
      </c>
      <c r="H751" s="54" t="s">
        <v>115</v>
      </c>
      <c r="I751" s="54" t="s">
        <v>3433</v>
      </c>
      <c r="J751" s="54" t="s">
        <v>3434</v>
      </c>
    </row>
    <row r="752" spans="1:10" x14ac:dyDescent="0.2">
      <c r="A752" s="55" t="s">
        <v>4191</v>
      </c>
      <c r="B752" s="55">
        <v>51030203</v>
      </c>
      <c r="C752" s="55" t="s">
        <v>2157</v>
      </c>
      <c r="D752" s="55" t="s">
        <v>3439</v>
      </c>
      <c r="E752" s="55" t="s">
        <v>3432</v>
      </c>
      <c r="F752" s="55" t="s">
        <v>3433</v>
      </c>
      <c r="G752" s="55" t="s">
        <v>3433</v>
      </c>
      <c r="H752" s="55" t="s">
        <v>115</v>
      </c>
      <c r="I752" s="55" t="s">
        <v>3433</v>
      </c>
      <c r="J752" s="55" t="s">
        <v>3434</v>
      </c>
    </row>
    <row r="753" spans="1:10" x14ac:dyDescent="0.2">
      <c r="A753" s="54" t="s">
        <v>4192</v>
      </c>
      <c r="B753" s="54">
        <v>51030204</v>
      </c>
      <c r="C753" s="54" t="s">
        <v>2161</v>
      </c>
      <c r="D753" s="54" t="s">
        <v>3439</v>
      </c>
      <c r="E753" s="54" t="s">
        <v>3432</v>
      </c>
      <c r="F753" s="54" t="s">
        <v>3433</v>
      </c>
      <c r="G753" s="54" t="s">
        <v>3433</v>
      </c>
      <c r="H753" s="54" t="s">
        <v>115</v>
      </c>
      <c r="I753" s="54" t="s">
        <v>3433</v>
      </c>
      <c r="J753" s="54" t="s">
        <v>3434</v>
      </c>
    </row>
    <row r="754" spans="1:10" x14ac:dyDescent="0.2">
      <c r="A754" s="55" t="s">
        <v>4193</v>
      </c>
      <c r="B754" s="55">
        <v>51030205</v>
      </c>
      <c r="C754" s="55" t="s">
        <v>2165</v>
      </c>
      <c r="D754" s="55" t="s">
        <v>3439</v>
      </c>
      <c r="E754" s="55" t="s">
        <v>3432</v>
      </c>
      <c r="F754" s="55" t="s">
        <v>3433</v>
      </c>
      <c r="G754" s="55" t="s">
        <v>3433</v>
      </c>
      <c r="H754" s="55" t="s">
        <v>115</v>
      </c>
      <c r="I754" s="55" t="s">
        <v>3433</v>
      </c>
      <c r="J754" s="55" t="s">
        <v>3434</v>
      </c>
    </row>
    <row r="755" spans="1:10" x14ac:dyDescent="0.2">
      <c r="A755" s="54" t="s">
        <v>4194</v>
      </c>
      <c r="B755" s="54">
        <v>51030206</v>
      </c>
      <c r="C755" s="54" t="s">
        <v>2169</v>
      </c>
      <c r="D755" s="54" t="s">
        <v>3439</v>
      </c>
      <c r="E755" s="54" t="s">
        <v>3432</v>
      </c>
      <c r="F755" s="54" t="s">
        <v>3433</v>
      </c>
      <c r="G755" s="54" t="s">
        <v>3433</v>
      </c>
      <c r="H755" s="54" t="s">
        <v>115</v>
      </c>
      <c r="I755" s="54" t="s">
        <v>3433</v>
      </c>
      <c r="J755" s="54" t="s">
        <v>3434</v>
      </c>
    </row>
    <row r="756" spans="1:10" x14ac:dyDescent="0.2">
      <c r="A756" s="55" t="s">
        <v>4195</v>
      </c>
      <c r="B756" s="55">
        <v>51030207</v>
      </c>
      <c r="C756" s="55" t="s">
        <v>2173</v>
      </c>
      <c r="D756" s="55" t="s">
        <v>3439</v>
      </c>
      <c r="E756" s="55" t="s">
        <v>3432</v>
      </c>
      <c r="F756" s="55" t="s">
        <v>3433</v>
      </c>
      <c r="G756" s="55" t="s">
        <v>3433</v>
      </c>
      <c r="H756" s="55" t="s">
        <v>115</v>
      </c>
      <c r="I756" s="55" t="s">
        <v>3433</v>
      </c>
      <c r="J756" s="55" t="s">
        <v>3434</v>
      </c>
    </row>
    <row r="757" spans="1:10" x14ac:dyDescent="0.2">
      <c r="A757" s="54" t="s">
        <v>4196</v>
      </c>
      <c r="B757" s="54">
        <v>51030208</v>
      </c>
      <c r="C757" s="54" t="s">
        <v>2175</v>
      </c>
      <c r="D757" s="54" t="s">
        <v>3439</v>
      </c>
      <c r="E757" s="54" t="s">
        <v>3432</v>
      </c>
      <c r="F757" s="54" t="s">
        <v>3433</v>
      </c>
      <c r="G757" s="54" t="s">
        <v>3433</v>
      </c>
      <c r="H757" s="54" t="s">
        <v>115</v>
      </c>
      <c r="I757" s="54" t="s">
        <v>3433</v>
      </c>
      <c r="J757" s="54" t="s">
        <v>3434</v>
      </c>
    </row>
    <row r="758" spans="1:10" x14ac:dyDescent="0.2">
      <c r="A758" s="55" t="s">
        <v>4197</v>
      </c>
      <c r="B758" s="55">
        <v>51030209</v>
      </c>
      <c r="C758" s="55" t="s">
        <v>2177</v>
      </c>
      <c r="D758" s="55" t="s">
        <v>3439</v>
      </c>
      <c r="E758" s="55" t="s">
        <v>3432</v>
      </c>
      <c r="F758" s="55" t="s">
        <v>3433</v>
      </c>
      <c r="G758" s="55" t="s">
        <v>3433</v>
      </c>
      <c r="H758" s="55" t="s">
        <v>115</v>
      </c>
      <c r="I758" s="55" t="s">
        <v>3433</v>
      </c>
      <c r="J758" s="55" t="s">
        <v>3434</v>
      </c>
    </row>
    <row r="759" spans="1:10" x14ac:dyDescent="0.2">
      <c r="A759" s="54" t="s">
        <v>4198</v>
      </c>
      <c r="B759" s="54">
        <v>51030210</v>
      </c>
      <c r="C759" s="54" t="s">
        <v>2181</v>
      </c>
      <c r="D759" s="54" t="s">
        <v>3439</v>
      </c>
      <c r="E759" s="54" t="s">
        <v>3432</v>
      </c>
      <c r="F759" s="54" t="s">
        <v>3433</v>
      </c>
      <c r="G759" s="54" t="s">
        <v>3433</v>
      </c>
      <c r="H759" s="54" t="s">
        <v>115</v>
      </c>
      <c r="I759" s="54" t="s">
        <v>3433</v>
      </c>
      <c r="J759" s="54" t="s">
        <v>3434</v>
      </c>
    </row>
    <row r="760" spans="1:10" x14ac:dyDescent="0.2">
      <c r="A760" s="55" t="s">
        <v>4199</v>
      </c>
      <c r="B760" s="55">
        <v>51030211</v>
      </c>
      <c r="C760" s="55" t="s">
        <v>2183</v>
      </c>
      <c r="D760" s="55" t="s">
        <v>3439</v>
      </c>
      <c r="E760" s="55" t="s">
        <v>3432</v>
      </c>
      <c r="F760" s="55" t="s">
        <v>3433</v>
      </c>
      <c r="G760" s="55" t="s">
        <v>3433</v>
      </c>
      <c r="H760" s="55" t="s">
        <v>115</v>
      </c>
      <c r="I760" s="55" t="s">
        <v>3433</v>
      </c>
      <c r="J760" s="55" t="s">
        <v>3434</v>
      </c>
    </row>
    <row r="761" spans="1:10" x14ac:dyDescent="0.2">
      <c r="A761" s="54" t="s">
        <v>4200</v>
      </c>
      <c r="B761" s="54">
        <v>51030212</v>
      </c>
      <c r="C761" s="54" t="s">
        <v>2185</v>
      </c>
      <c r="D761" s="54" t="s">
        <v>3439</v>
      </c>
      <c r="E761" s="54" t="s">
        <v>3432</v>
      </c>
      <c r="F761" s="54" t="s">
        <v>3433</v>
      </c>
      <c r="G761" s="54" t="s">
        <v>3433</v>
      </c>
      <c r="H761" s="54" t="s">
        <v>115</v>
      </c>
      <c r="I761" s="54" t="s">
        <v>3433</v>
      </c>
      <c r="J761" s="54" t="s">
        <v>3434</v>
      </c>
    </row>
    <row r="762" spans="1:10" x14ac:dyDescent="0.2">
      <c r="A762" s="55" t="s">
        <v>4201</v>
      </c>
      <c r="B762" s="55">
        <v>51030213</v>
      </c>
      <c r="C762" s="55" t="s">
        <v>2189</v>
      </c>
      <c r="D762" s="55" t="s">
        <v>3439</v>
      </c>
      <c r="E762" s="55" t="s">
        <v>3432</v>
      </c>
      <c r="F762" s="55" t="s">
        <v>3433</v>
      </c>
      <c r="G762" s="55" t="s">
        <v>3433</v>
      </c>
      <c r="H762" s="55" t="s">
        <v>115</v>
      </c>
      <c r="I762" s="55" t="s">
        <v>3433</v>
      </c>
      <c r="J762" s="55" t="s">
        <v>3434</v>
      </c>
    </row>
    <row r="763" spans="1:10" x14ac:dyDescent="0.2">
      <c r="A763" s="54" t="s">
        <v>4202</v>
      </c>
      <c r="B763" s="54">
        <v>51030214</v>
      </c>
      <c r="C763" s="54" t="s">
        <v>2193</v>
      </c>
      <c r="D763" s="54" t="s">
        <v>3439</v>
      </c>
      <c r="E763" s="54" t="s">
        <v>3432</v>
      </c>
      <c r="F763" s="54" t="s">
        <v>3433</v>
      </c>
      <c r="G763" s="54" t="s">
        <v>3433</v>
      </c>
      <c r="H763" s="54" t="s">
        <v>115</v>
      </c>
      <c r="I763" s="54" t="s">
        <v>3433</v>
      </c>
      <c r="J763" s="54" t="s">
        <v>3434</v>
      </c>
    </row>
    <row r="764" spans="1:10" x14ac:dyDescent="0.2">
      <c r="A764" s="55" t="s">
        <v>4203</v>
      </c>
      <c r="B764" s="55">
        <v>51030215</v>
      </c>
      <c r="C764" s="55" t="s">
        <v>2197</v>
      </c>
      <c r="D764" s="55" t="s">
        <v>3439</v>
      </c>
      <c r="E764" s="55" t="s">
        <v>3432</v>
      </c>
      <c r="F764" s="55" t="s">
        <v>3433</v>
      </c>
      <c r="G764" s="55" t="s">
        <v>3433</v>
      </c>
      <c r="H764" s="55" t="s">
        <v>115</v>
      </c>
      <c r="I764" s="55" t="s">
        <v>3433</v>
      </c>
      <c r="J764" s="55" t="s">
        <v>3434</v>
      </c>
    </row>
    <row r="765" spans="1:10" x14ac:dyDescent="0.2">
      <c r="A765" s="54" t="s">
        <v>4204</v>
      </c>
      <c r="B765" s="54">
        <v>51030216</v>
      </c>
      <c r="C765" s="54" t="s">
        <v>2199</v>
      </c>
      <c r="D765" s="54" t="s">
        <v>3439</v>
      </c>
      <c r="E765" s="54" t="s">
        <v>3432</v>
      </c>
      <c r="F765" s="54" t="s">
        <v>3433</v>
      </c>
      <c r="G765" s="54" t="s">
        <v>3433</v>
      </c>
      <c r="H765" s="54" t="s">
        <v>115</v>
      </c>
      <c r="I765" s="54" t="s">
        <v>3433</v>
      </c>
      <c r="J765" s="54" t="s">
        <v>3434</v>
      </c>
    </row>
    <row r="766" spans="1:10" x14ac:dyDescent="0.2">
      <c r="A766" s="55" t="s">
        <v>4205</v>
      </c>
      <c r="B766" s="55">
        <v>51030217</v>
      </c>
      <c r="C766" s="55" t="s">
        <v>2203</v>
      </c>
      <c r="D766" s="55" t="s">
        <v>3439</v>
      </c>
      <c r="E766" s="55" t="s">
        <v>3432</v>
      </c>
      <c r="F766" s="55" t="s">
        <v>3433</v>
      </c>
      <c r="G766" s="55" t="s">
        <v>3433</v>
      </c>
      <c r="H766" s="55" t="s">
        <v>115</v>
      </c>
      <c r="I766" s="55" t="s">
        <v>3433</v>
      </c>
      <c r="J766" s="55" t="s">
        <v>3434</v>
      </c>
    </row>
    <row r="767" spans="1:10" x14ac:dyDescent="0.2">
      <c r="A767" s="54" t="s">
        <v>4206</v>
      </c>
      <c r="B767" s="54">
        <v>51030218</v>
      </c>
      <c r="C767" s="54" t="s">
        <v>2207</v>
      </c>
      <c r="D767" s="54" t="s">
        <v>3439</v>
      </c>
      <c r="E767" s="54" t="s">
        <v>3432</v>
      </c>
      <c r="F767" s="54" t="s">
        <v>3433</v>
      </c>
      <c r="G767" s="54" t="s">
        <v>3433</v>
      </c>
      <c r="H767" s="54" t="s">
        <v>115</v>
      </c>
      <c r="I767" s="54" t="s">
        <v>3433</v>
      </c>
      <c r="J767" s="54" t="s">
        <v>3434</v>
      </c>
    </row>
    <row r="768" spans="1:10" x14ac:dyDescent="0.2">
      <c r="A768" s="55" t="s">
        <v>4207</v>
      </c>
      <c r="B768" s="55">
        <v>51030219</v>
      </c>
      <c r="C768" s="55" t="s">
        <v>2211</v>
      </c>
      <c r="D768" s="55" t="s">
        <v>3439</v>
      </c>
      <c r="E768" s="55" t="s">
        <v>3432</v>
      </c>
      <c r="F768" s="55" t="s">
        <v>3433</v>
      </c>
      <c r="G768" s="55" t="s">
        <v>3433</v>
      </c>
      <c r="H768" s="55" t="s">
        <v>115</v>
      </c>
      <c r="I768" s="55" t="s">
        <v>3433</v>
      </c>
      <c r="J768" s="55" t="s">
        <v>3434</v>
      </c>
    </row>
    <row r="769" spans="1:10" x14ac:dyDescent="0.2">
      <c r="A769" s="54" t="s">
        <v>4208</v>
      </c>
      <c r="B769" s="54">
        <v>51030220</v>
      </c>
      <c r="C769" s="54" t="s">
        <v>2215</v>
      </c>
      <c r="D769" s="54" t="s">
        <v>3439</v>
      </c>
      <c r="E769" s="54" t="s">
        <v>3432</v>
      </c>
      <c r="F769" s="54" t="s">
        <v>3433</v>
      </c>
      <c r="G769" s="54" t="s">
        <v>3433</v>
      </c>
      <c r="H769" s="54" t="s">
        <v>115</v>
      </c>
      <c r="I769" s="54" t="s">
        <v>3433</v>
      </c>
      <c r="J769" s="54" t="s">
        <v>3434</v>
      </c>
    </row>
    <row r="770" spans="1:10" x14ac:dyDescent="0.2">
      <c r="A770" s="55" t="s">
        <v>4209</v>
      </c>
      <c r="B770" s="55">
        <v>51030221</v>
      </c>
      <c r="C770" s="55" t="s">
        <v>2217</v>
      </c>
      <c r="D770" s="55" t="s">
        <v>3439</v>
      </c>
      <c r="E770" s="55" t="s">
        <v>3432</v>
      </c>
      <c r="F770" s="55" t="s">
        <v>3433</v>
      </c>
      <c r="G770" s="55" t="s">
        <v>3433</v>
      </c>
      <c r="H770" s="55" t="s">
        <v>115</v>
      </c>
      <c r="I770" s="55" t="s">
        <v>3433</v>
      </c>
      <c r="J770" s="55" t="s">
        <v>3434</v>
      </c>
    </row>
    <row r="771" spans="1:10" x14ac:dyDescent="0.2">
      <c r="A771" s="54" t="s">
        <v>4210</v>
      </c>
      <c r="B771" s="54">
        <v>5104</v>
      </c>
      <c r="C771" s="54" t="s">
        <v>2221</v>
      </c>
      <c r="D771" s="54" t="s">
        <v>3431</v>
      </c>
      <c r="E771" s="54" t="s">
        <v>3432</v>
      </c>
      <c r="F771" s="54" t="s">
        <v>3433</v>
      </c>
      <c r="G771" s="54" t="s">
        <v>3433</v>
      </c>
      <c r="H771" s="54" t="s">
        <v>115</v>
      </c>
      <c r="I771" s="54" t="s">
        <v>3434</v>
      </c>
      <c r="J771" s="54" t="s">
        <v>3434</v>
      </c>
    </row>
    <row r="772" spans="1:10" x14ac:dyDescent="0.2">
      <c r="A772" s="55" t="s">
        <v>4211</v>
      </c>
      <c r="B772" s="55">
        <v>510401</v>
      </c>
      <c r="C772" s="55" t="s">
        <v>2221</v>
      </c>
      <c r="D772" s="55" t="s">
        <v>3431</v>
      </c>
      <c r="E772" s="55" t="s">
        <v>3432</v>
      </c>
      <c r="F772" s="55" t="s">
        <v>3433</v>
      </c>
      <c r="G772" s="55" t="s">
        <v>3433</v>
      </c>
      <c r="H772" s="55" t="s">
        <v>115</v>
      </c>
      <c r="I772" s="55" t="s">
        <v>3434</v>
      </c>
      <c r="J772" s="55" t="s">
        <v>3434</v>
      </c>
    </row>
    <row r="773" spans="1:10" x14ac:dyDescent="0.2">
      <c r="A773" s="54" t="s">
        <v>4212</v>
      </c>
      <c r="B773" s="54">
        <v>51040101</v>
      </c>
      <c r="C773" s="54" t="s">
        <v>2226</v>
      </c>
      <c r="D773" s="54" t="s">
        <v>3439</v>
      </c>
      <c r="E773" s="54" t="s">
        <v>3432</v>
      </c>
      <c r="F773" s="54" t="s">
        <v>3433</v>
      </c>
      <c r="G773" s="54" t="s">
        <v>3433</v>
      </c>
      <c r="H773" s="54" t="s">
        <v>115</v>
      </c>
      <c r="I773" s="54" t="s">
        <v>3433</v>
      </c>
      <c r="J773" s="54" t="s">
        <v>3434</v>
      </c>
    </row>
    <row r="774" spans="1:10" x14ac:dyDescent="0.2">
      <c r="A774" s="55" t="s">
        <v>4213</v>
      </c>
      <c r="B774" s="55">
        <v>51040102</v>
      </c>
      <c r="C774" s="55" t="s">
        <v>2228</v>
      </c>
      <c r="D774" s="55" t="s">
        <v>3439</v>
      </c>
      <c r="E774" s="55" t="s">
        <v>3432</v>
      </c>
      <c r="F774" s="55" t="s">
        <v>3433</v>
      </c>
      <c r="G774" s="55" t="s">
        <v>3433</v>
      </c>
      <c r="H774" s="55" t="s">
        <v>115</v>
      </c>
      <c r="I774" s="55" t="s">
        <v>3433</v>
      </c>
      <c r="J774" s="55" t="s">
        <v>3434</v>
      </c>
    </row>
    <row r="775" spans="1:10" x14ac:dyDescent="0.2">
      <c r="A775" s="54" t="s">
        <v>4214</v>
      </c>
      <c r="B775" s="54">
        <v>51040103</v>
      </c>
      <c r="C775" s="54" t="s">
        <v>2232</v>
      </c>
      <c r="D775" s="54" t="s">
        <v>3439</v>
      </c>
      <c r="E775" s="54" t="s">
        <v>3432</v>
      </c>
      <c r="F775" s="54" t="s">
        <v>3433</v>
      </c>
      <c r="G775" s="54" t="s">
        <v>3433</v>
      </c>
      <c r="H775" s="54" t="s">
        <v>115</v>
      </c>
      <c r="I775" s="54" t="s">
        <v>3433</v>
      </c>
      <c r="J775" s="54" t="s">
        <v>3434</v>
      </c>
    </row>
    <row r="776" spans="1:10" x14ac:dyDescent="0.2">
      <c r="A776" s="55" t="s">
        <v>4215</v>
      </c>
      <c r="B776" s="55">
        <v>51040104</v>
      </c>
      <c r="C776" s="55" t="s">
        <v>2236</v>
      </c>
      <c r="D776" s="55" t="s">
        <v>3439</v>
      </c>
      <c r="E776" s="55" t="s">
        <v>3432</v>
      </c>
      <c r="F776" s="55" t="s">
        <v>3433</v>
      </c>
      <c r="G776" s="55" t="s">
        <v>3433</v>
      </c>
      <c r="H776" s="55" t="s">
        <v>115</v>
      </c>
      <c r="I776" s="55" t="s">
        <v>3433</v>
      </c>
      <c r="J776" s="55" t="s">
        <v>3434</v>
      </c>
    </row>
    <row r="777" spans="1:10" x14ac:dyDescent="0.2">
      <c r="A777" s="54" t="s">
        <v>4216</v>
      </c>
      <c r="B777" s="54">
        <v>51040105</v>
      </c>
      <c r="C777" s="54" t="s">
        <v>2240</v>
      </c>
      <c r="D777" s="54" t="s">
        <v>3439</v>
      </c>
      <c r="E777" s="54" t="s">
        <v>3432</v>
      </c>
      <c r="F777" s="54" t="s">
        <v>3433</v>
      </c>
      <c r="G777" s="54" t="s">
        <v>3433</v>
      </c>
      <c r="H777" s="54" t="s">
        <v>115</v>
      </c>
      <c r="I777" s="54" t="s">
        <v>3433</v>
      </c>
      <c r="J777" s="54" t="s">
        <v>3434</v>
      </c>
    </row>
    <row r="778" spans="1:10" x14ac:dyDescent="0.2">
      <c r="A778" s="55" t="s">
        <v>4217</v>
      </c>
      <c r="B778" s="55">
        <v>51040106</v>
      </c>
      <c r="C778" s="55" t="s">
        <v>2244</v>
      </c>
      <c r="D778" s="55" t="s">
        <v>3439</v>
      </c>
      <c r="E778" s="55" t="s">
        <v>3432</v>
      </c>
      <c r="F778" s="55" t="s">
        <v>3433</v>
      </c>
      <c r="G778" s="55" t="s">
        <v>3433</v>
      </c>
      <c r="H778" s="55" t="s">
        <v>115</v>
      </c>
      <c r="I778" s="55" t="s">
        <v>3433</v>
      </c>
      <c r="J778" s="55" t="s">
        <v>3434</v>
      </c>
    </row>
    <row r="779" spans="1:10" x14ac:dyDescent="0.2">
      <c r="A779" s="54" t="s">
        <v>4218</v>
      </c>
      <c r="B779" s="54">
        <v>51040107</v>
      </c>
      <c r="C779" s="54" t="s">
        <v>2246</v>
      </c>
      <c r="D779" s="54" t="s">
        <v>3439</v>
      </c>
      <c r="E779" s="54" t="s">
        <v>3432</v>
      </c>
      <c r="F779" s="54" t="s">
        <v>3433</v>
      </c>
      <c r="G779" s="54" t="s">
        <v>3433</v>
      </c>
      <c r="H779" s="54" t="s">
        <v>115</v>
      </c>
      <c r="I779" s="54" t="s">
        <v>3433</v>
      </c>
      <c r="J779" s="54" t="s">
        <v>3434</v>
      </c>
    </row>
    <row r="780" spans="1:10" x14ac:dyDescent="0.2">
      <c r="A780" s="55" t="s">
        <v>4219</v>
      </c>
      <c r="B780" s="55">
        <v>51040108</v>
      </c>
      <c r="C780" s="55" t="s">
        <v>2248</v>
      </c>
      <c r="D780" s="55" t="s">
        <v>3439</v>
      </c>
      <c r="E780" s="55" t="s">
        <v>3432</v>
      </c>
      <c r="F780" s="55" t="s">
        <v>3433</v>
      </c>
      <c r="G780" s="55" t="s">
        <v>3433</v>
      </c>
      <c r="H780" s="55" t="s">
        <v>115</v>
      </c>
      <c r="I780" s="55" t="s">
        <v>3433</v>
      </c>
      <c r="J780" s="55" t="s">
        <v>3434</v>
      </c>
    </row>
    <row r="781" spans="1:10" x14ac:dyDescent="0.2">
      <c r="A781" s="54" t="s">
        <v>4220</v>
      </c>
      <c r="B781" s="54">
        <v>5105</v>
      </c>
      <c r="C781" s="54" t="s">
        <v>2252</v>
      </c>
      <c r="D781" s="54" t="s">
        <v>3431</v>
      </c>
      <c r="E781" s="54" t="s">
        <v>3432</v>
      </c>
      <c r="F781" s="54" t="s">
        <v>3433</v>
      </c>
      <c r="G781" s="54" t="s">
        <v>3433</v>
      </c>
      <c r="H781" s="54" t="s">
        <v>115</v>
      </c>
      <c r="I781" s="54" t="s">
        <v>3434</v>
      </c>
      <c r="J781" s="54" t="s">
        <v>3434</v>
      </c>
    </row>
    <row r="782" spans="1:10" x14ac:dyDescent="0.2">
      <c r="A782" s="55" t="s">
        <v>4221</v>
      </c>
      <c r="B782" s="55">
        <v>510501</v>
      </c>
      <c r="C782" s="55" t="s">
        <v>2256</v>
      </c>
      <c r="D782" s="55" t="s">
        <v>3431</v>
      </c>
      <c r="E782" s="55" t="s">
        <v>3432</v>
      </c>
      <c r="F782" s="55" t="s">
        <v>3433</v>
      </c>
      <c r="G782" s="55" t="s">
        <v>3433</v>
      </c>
      <c r="H782" s="55" t="s">
        <v>115</v>
      </c>
      <c r="I782" s="55" t="s">
        <v>3434</v>
      </c>
      <c r="J782" s="55" t="s">
        <v>3434</v>
      </c>
    </row>
    <row r="783" spans="1:10" x14ac:dyDescent="0.2">
      <c r="A783" s="54" t="s">
        <v>4222</v>
      </c>
      <c r="B783" s="54">
        <v>51050101</v>
      </c>
      <c r="C783" s="54" t="s">
        <v>2256</v>
      </c>
      <c r="D783" s="54" t="s">
        <v>3439</v>
      </c>
      <c r="E783" s="54" t="s">
        <v>3432</v>
      </c>
      <c r="F783" s="54" t="s">
        <v>3433</v>
      </c>
      <c r="G783" s="54" t="s">
        <v>3433</v>
      </c>
      <c r="H783" s="54" t="s">
        <v>115</v>
      </c>
      <c r="I783" s="54" t="s">
        <v>3433</v>
      </c>
      <c r="J783" s="54" t="s">
        <v>3434</v>
      </c>
    </row>
    <row r="784" spans="1:10" x14ac:dyDescent="0.2">
      <c r="A784" s="55" t="s">
        <v>4223</v>
      </c>
      <c r="B784" s="55">
        <v>51050102</v>
      </c>
      <c r="C784" s="55" t="s">
        <v>2259</v>
      </c>
      <c r="D784" s="55" t="s">
        <v>3439</v>
      </c>
      <c r="E784" s="55" t="s">
        <v>3432</v>
      </c>
      <c r="F784" s="55" t="s">
        <v>3433</v>
      </c>
      <c r="G784" s="55" t="s">
        <v>3433</v>
      </c>
      <c r="H784" s="55" t="s">
        <v>115</v>
      </c>
      <c r="I784" s="55" t="s">
        <v>3433</v>
      </c>
      <c r="J784" s="55" t="s">
        <v>3434</v>
      </c>
    </row>
    <row r="785" spans="1:10" x14ac:dyDescent="0.2">
      <c r="A785" s="54" t="s">
        <v>4224</v>
      </c>
      <c r="B785" s="54">
        <v>5106</v>
      </c>
      <c r="C785" s="54" t="s">
        <v>2261</v>
      </c>
      <c r="D785" s="54" t="s">
        <v>3431</v>
      </c>
      <c r="E785" s="54" t="s">
        <v>3432</v>
      </c>
      <c r="F785" s="54" t="s">
        <v>3433</v>
      </c>
      <c r="G785" s="54" t="s">
        <v>3433</v>
      </c>
      <c r="H785" s="54" t="s">
        <v>115</v>
      </c>
      <c r="I785" s="54" t="s">
        <v>3434</v>
      </c>
      <c r="J785" s="54" t="s">
        <v>3434</v>
      </c>
    </row>
    <row r="786" spans="1:10" x14ac:dyDescent="0.2">
      <c r="A786" s="55" t="s">
        <v>4225</v>
      </c>
      <c r="B786" s="55">
        <v>510601</v>
      </c>
      <c r="C786" s="55" t="s">
        <v>2265</v>
      </c>
      <c r="D786" s="55" t="s">
        <v>3431</v>
      </c>
      <c r="E786" s="55" t="s">
        <v>3432</v>
      </c>
      <c r="F786" s="55" t="s">
        <v>3433</v>
      </c>
      <c r="G786" s="55" t="s">
        <v>3433</v>
      </c>
      <c r="H786" s="55" t="s">
        <v>115</v>
      </c>
      <c r="I786" s="55" t="s">
        <v>3434</v>
      </c>
      <c r="J786" s="55" t="s">
        <v>3434</v>
      </c>
    </row>
    <row r="787" spans="1:10" x14ac:dyDescent="0.2">
      <c r="A787" s="54" t="s">
        <v>4226</v>
      </c>
      <c r="B787" s="54">
        <v>51060101</v>
      </c>
      <c r="C787" s="54" t="s">
        <v>2267</v>
      </c>
      <c r="D787" s="54" t="s">
        <v>3439</v>
      </c>
      <c r="E787" s="54" t="s">
        <v>3432</v>
      </c>
      <c r="F787" s="54" t="s">
        <v>3433</v>
      </c>
      <c r="G787" s="54" t="s">
        <v>3433</v>
      </c>
      <c r="H787" s="54" t="s">
        <v>115</v>
      </c>
      <c r="I787" s="54" t="s">
        <v>3433</v>
      </c>
      <c r="J787" s="54" t="s">
        <v>3434</v>
      </c>
    </row>
    <row r="788" spans="1:10" x14ac:dyDescent="0.2">
      <c r="A788" s="55" t="s">
        <v>4227</v>
      </c>
      <c r="B788" s="55">
        <v>51060102</v>
      </c>
      <c r="C788" s="55" t="s">
        <v>2271</v>
      </c>
      <c r="D788" s="55" t="s">
        <v>3439</v>
      </c>
      <c r="E788" s="55" t="s">
        <v>3432</v>
      </c>
      <c r="F788" s="55" t="s">
        <v>3433</v>
      </c>
      <c r="G788" s="55" t="s">
        <v>3433</v>
      </c>
      <c r="H788" s="55" t="s">
        <v>115</v>
      </c>
      <c r="I788" s="55" t="s">
        <v>3433</v>
      </c>
      <c r="J788" s="55" t="s">
        <v>3434</v>
      </c>
    </row>
    <row r="789" spans="1:10" x14ac:dyDescent="0.2">
      <c r="A789" s="54" t="s">
        <v>4228</v>
      </c>
      <c r="B789" s="54">
        <v>51060103</v>
      </c>
      <c r="C789" s="54" t="s">
        <v>2275</v>
      </c>
      <c r="D789" s="54" t="s">
        <v>3439</v>
      </c>
      <c r="E789" s="54" t="s">
        <v>3432</v>
      </c>
      <c r="F789" s="54" t="s">
        <v>3433</v>
      </c>
      <c r="G789" s="54" t="s">
        <v>3433</v>
      </c>
      <c r="H789" s="54" t="s">
        <v>115</v>
      </c>
      <c r="I789" s="54" t="s">
        <v>3433</v>
      </c>
      <c r="J789" s="54" t="s">
        <v>3434</v>
      </c>
    </row>
    <row r="790" spans="1:10" x14ac:dyDescent="0.2">
      <c r="A790" s="55" t="s">
        <v>4229</v>
      </c>
      <c r="B790" s="55">
        <v>510602</v>
      </c>
      <c r="C790" s="55" t="s">
        <v>2277</v>
      </c>
      <c r="D790" s="55" t="s">
        <v>3431</v>
      </c>
      <c r="E790" s="55" t="s">
        <v>3432</v>
      </c>
      <c r="F790" s="55" t="s">
        <v>3433</v>
      </c>
      <c r="G790" s="55" t="s">
        <v>3433</v>
      </c>
      <c r="H790" s="55" t="s">
        <v>115</v>
      </c>
      <c r="I790" s="55" t="s">
        <v>3434</v>
      </c>
      <c r="J790" s="55" t="s">
        <v>3434</v>
      </c>
    </row>
    <row r="791" spans="1:10" x14ac:dyDescent="0.2">
      <c r="A791" s="54" t="s">
        <v>4230</v>
      </c>
      <c r="B791" s="54">
        <v>51060201</v>
      </c>
      <c r="C791" s="54" t="s">
        <v>2279</v>
      </c>
      <c r="D791" s="54" t="s">
        <v>3439</v>
      </c>
      <c r="E791" s="54" t="s">
        <v>3432</v>
      </c>
      <c r="F791" s="54" t="s">
        <v>3433</v>
      </c>
      <c r="G791" s="54" t="s">
        <v>3433</v>
      </c>
      <c r="H791" s="54" t="s">
        <v>115</v>
      </c>
      <c r="I791" s="54" t="s">
        <v>3433</v>
      </c>
      <c r="J791" s="54" t="s">
        <v>3434</v>
      </c>
    </row>
    <row r="792" spans="1:10" x14ac:dyDescent="0.2">
      <c r="A792" s="55" t="s">
        <v>4231</v>
      </c>
      <c r="B792" s="55">
        <v>5107</v>
      </c>
      <c r="C792" s="55" t="s">
        <v>2281</v>
      </c>
      <c r="D792" s="55" t="s">
        <v>3431</v>
      </c>
      <c r="E792" s="55" t="s">
        <v>3432</v>
      </c>
      <c r="F792" s="55" t="s">
        <v>3433</v>
      </c>
      <c r="G792" s="55" t="s">
        <v>3433</v>
      </c>
      <c r="H792" s="55" t="s">
        <v>115</v>
      </c>
      <c r="I792" s="55" t="s">
        <v>3434</v>
      </c>
      <c r="J792" s="55" t="s">
        <v>3434</v>
      </c>
    </row>
    <row r="793" spans="1:10" x14ac:dyDescent="0.2">
      <c r="A793" s="54" t="s">
        <v>4232</v>
      </c>
      <c r="B793" s="54">
        <v>510701</v>
      </c>
      <c r="C793" s="54" t="s">
        <v>2285</v>
      </c>
      <c r="D793" s="54" t="s">
        <v>3431</v>
      </c>
      <c r="E793" s="54" t="s">
        <v>3432</v>
      </c>
      <c r="F793" s="54" t="s">
        <v>3433</v>
      </c>
      <c r="G793" s="54" t="s">
        <v>3433</v>
      </c>
      <c r="H793" s="54" t="s">
        <v>115</v>
      </c>
      <c r="I793" s="54" t="s">
        <v>3434</v>
      </c>
      <c r="J793" s="54" t="s">
        <v>3434</v>
      </c>
    </row>
    <row r="794" spans="1:10" x14ac:dyDescent="0.2">
      <c r="A794" s="55" t="s">
        <v>4233</v>
      </c>
      <c r="B794" s="55">
        <v>51070101</v>
      </c>
      <c r="C794" s="55" t="s">
        <v>2287</v>
      </c>
      <c r="D794" s="55" t="s">
        <v>3431</v>
      </c>
      <c r="E794" s="55" t="s">
        <v>3432</v>
      </c>
      <c r="F794" s="55" t="s">
        <v>3433</v>
      </c>
      <c r="G794" s="55" t="s">
        <v>3433</v>
      </c>
      <c r="H794" s="55" t="s">
        <v>115</v>
      </c>
      <c r="I794" s="55" t="s">
        <v>3434</v>
      </c>
      <c r="J794" s="55" t="s">
        <v>3434</v>
      </c>
    </row>
    <row r="795" spans="1:10" x14ac:dyDescent="0.2">
      <c r="A795" s="54" t="s">
        <v>4234</v>
      </c>
      <c r="B795" s="54">
        <v>5107010101</v>
      </c>
      <c r="C795" s="54" t="s">
        <v>2291</v>
      </c>
      <c r="D795" s="54" t="s">
        <v>3439</v>
      </c>
      <c r="E795" s="54" t="s">
        <v>3432</v>
      </c>
      <c r="F795" s="54" t="s">
        <v>3433</v>
      </c>
      <c r="G795" s="54" t="s">
        <v>3433</v>
      </c>
      <c r="H795" s="54" t="s">
        <v>115</v>
      </c>
      <c r="I795" s="54" t="s">
        <v>3433</v>
      </c>
      <c r="J795" s="54" t="s">
        <v>3434</v>
      </c>
    </row>
    <row r="796" spans="1:10" x14ac:dyDescent="0.2">
      <c r="A796" s="55" t="s">
        <v>4235</v>
      </c>
      <c r="B796" s="55">
        <v>5107010102</v>
      </c>
      <c r="C796" s="55" t="s">
        <v>2295</v>
      </c>
      <c r="D796" s="55" t="s">
        <v>3439</v>
      </c>
      <c r="E796" s="55" t="s">
        <v>3432</v>
      </c>
      <c r="F796" s="55" t="s">
        <v>3433</v>
      </c>
      <c r="G796" s="55" t="s">
        <v>3433</v>
      </c>
      <c r="H796" s="55" t="s">
        <v>115</v>
      </c>
      <c r="I796" s="55" t="s">
        <v>3433</v>
      </c>
      <c r="J796" s="55" t="s">
        <v>3434</v>
      </c>
    </row>
    <row r="797" spans="1:10" x14ac:dyDescent="0.2">
      <c r="A797" s="54" t="s">
        <v>4236</v>
      </c>
      <c r="B797" s="54">
        <v>5107010103</v>
      </c>
      <c r="C797" s="54" t="s">
        <v>2299</v>
      </c>
      <c r="D797" s="54" t="s">
        <v>3439</v>
      </c>
      <c r="E797" s="54" t="s">
        <v>3432</v>
      </c>
      <c r="F797" s="54" t="s">
        <v>3433</v>
      </c>
      <c r="G797" s="54" t="s">
        <v>3433</v>
      </c>
      <c r="H797" s="54" t="s">
        <v>115</v>
      </c>
      <c r="I797" s="54" t="s">
        <v>3433</v>
      </c>
      <c r="J797" s="54" t="s">
        <v>3434</v>
      </c>
    </row>
    <row r="798" spans="1:10" x14ac:dyDescent="0.2">
      <c r="A798" s="55" t="s">
        <v>4237</v>
      </c>
      <c r="B798" s="55">
        <v>5107010104</v>
      </c>
      <c r="C798" s="55" t="s">
        <v>2303</v>
      </c>
      <c r="D798" s="55" t="s">
        <v>3439</v>
      </c>
      <c r="E798" s="55" t="s">
        <v>3432</v>
      </c>
      <c r="F798" s="55" t="s">
        <v>3433</v>
      </c>
      <c r="G798" s="55" t="s">
        <v>3433</v>
      </c>
      <c r="H798" s="55" t="s">
        <v>115</v>
      </c>
      <c r="I798" s="55" t="s">
        <v>3433</v>
      </c>
      <c r="J798" s="55" t="s">
        <v>3434</v>
      </c>
    </row>
    <row r="799" spans="1:10" x14ac:dyDescent="0.2">
      <c r="A799" s="54" t="s">
        <v>4238</v>
      </c>
      <c r="B799" s="54">
        <v>5107010105</v>
      </c>
      <c r="C799" s="54" t="s">
        <v>2307</v>
      </c>
      <c r="D799" s="54" t="s">
        <v>3439</v>
      </c>
      <c r="E799" s="54" t="s">
        <v>3432</v>
      </c>
      <c r="F799" s="54" t="s">
        <v>3433</v>
      </c>
      <c r="G799" s="54" t="s">
        <v>3433</v>
      </c>
      <c r="H799" s="54" t="s">
        <v>115</v>
      </c>
      <c r="I799" s="54" t="s">
        <v>3433</v>
      </c>
      <c r="J799" s="54" t="s">
        <v>3434</v>
      </c>
    </row>
    <row r="800" spans="1:10" x14ac:dyDescent="0.2">
      <c r="A800" s="55" t="s">
        <v>4239</v>
      </c>
      <c r="B800" s="55">
        <v>5107010106</v>
      </c>
      <c r="C800" s="55" t="s">
        <v>2311</v>
      </c>
      <c r="D800" s="55" t="s">
        <v>3439</v>
      </c>
      <c r="E800" s="55" t="s">
        <v>3432</v>
      </c>
      <c r="F800" s="55" t="s">
        <v>3433</v>
      </c>
      <c r="G800" s="55" t="s">
        <v>3433</v>
      </c>
      <c r="H800" s="55" t="s">
        <v>115</v>
      </c>
      <c r="I800" s="55" t="s">
        <v>3433</v>
      </c>
      <c r="J800" s="55" t="s">
        <v>3434</v>
      </c>
    </row>
    <row r="801" spans="1:10" x14ac:dyDescent="0.2">
      <c r="A801" s="54" t="s">
        <v>4240</v>
      </c>
      <c r="B801" s="54">
        <v>5107010107</v>
      </c>
      <c r="C801" s="54" t="s">
        <v>2315</v>
      </c>
      <c r="D801" s="54" t="s">
        <v>3439</v>
      </c>
      <c r="E801" s="54" t="s">
        <v>3432</v>
      </c>
      <c r="F801" s="54" t="s">
        <v>3433</v>
      </c>
      <c r="G801" s="54" t="s">
        <v>3433</v>
      </c>
      <c r="H801" s="54" t="s">
        <v>115</v>
      </c>
      <c r="I801" s="54" t="s">
        <v>3433</v>
      </c>
      <c r="J801" s="54" t="s">
        <v>3434</v>
      </c>
    </row>
    <row r="802" spans="1:10" x14ac:dyDescent="0.2">
      <c r="A802" s="55" t="s">
        <v>4241</v>
      </c>
      <c r="B802" s="55">
        <v>5107010108</v>
      </c>
      <c r="C802" s="55" t="s">
        <v>2319</v>
      </c>
      <c r="D802" s="55" t="s">
        <v>3439</v>
      </c>
      <c r="E802" s="55" t="s">
        <v>3432</v>
      </c>
      <c r="F802" s="55" t="s">
        <v>3433</v>
      </c>
      <c r="G802" s="55" t="s">
        <v>3433</v>
      </c>
      <c r="H802" s="55" t="s">
        <v>115</v>
      </c>
      <c r="I802" s="55" t="s">
        <v>3433</v>
      </c>
      <c r="J802" s="55" t="s">
        <v>3434</v>
      </c>
    </row>
    <row r="803" spans="1:10" x14ac:dyDescent="0.2">
      <c r="A803" s="54" t="s">
        <v>4242</v>
      </c>
      <c r="B803" s="54">
        <v>5107010109</v>
      </c>
      <c r="C803" s="54" t="s">
        <v>2323</v>
      </c>
      <c r="D803" s="54" t="s">
        <v>3439</v>
      </c>
      <c r="E803" s="54" t="s">
        <v>3432</v>
      </c>
      <c r="F803" s="54" t="s">
        <v>3433</v>
      </c>
      <c r="G803" s="54" t="s">
        <v>3433</v>
      </c>
      <c r="H803" s="54" t="s">
        <v>115</v>
      </c>
      <c r="I803" s="54" t="s">
        <v>3433</v>
      </c>
      <c r="J803" s="54" t="s">
        <v>3434</v>
      </c>
    </row>
    <row r="804" spans="1:10" x14ac:dyDescent="0.2">
      <c r="A804" s="55" t="s">
        <v>4243</v>
      </c>
      <c r="B804" s="55">
        <v>5107010110</v>
      </c>
      <c r="C804" s="55" t="s">
        <v>2327</v>
      </c>
      <c r="D804" s="55" t="s">
        <v>3439</v>
      </c>
      <c r="E804" s="55" t="s">
        <v>3432</v>
      </c>
      <c r="F804" s="55" t="s">
        <v>3433</v>
      </c>
      <c r="G804" s="55" t="s">
        <v>3433</v>
      </c>
      <c r="H804" s="55" t="s">
        <v>115</v>
      </c>
      <c r="I804" s="55" t="s">
        <v>3433</v>
      </c>
      <c r="J804" s="55" t="s">
        <v>3434</v>
      </c>
    </row>
    <row r="805" spans="1:10" x14ac:dyDescent="0.2">
      <c r="A805" s="54" t="s">
        <v>4244</v>
      </c>
      <c r="B805" s="54">
        <v>5107010111</v>
      </c>
      <c r="C805" s="54" t="s">
        <v>2331</v>
      </c>
      <c r="D805" s="54" t="s">
        <v>3439</v>
      </c>
      <c r="E805" s="54" t="s">
        <v>3432</v>
      </c>
      <c r="F805" s="54" t="s">
        <v>3433</v>
      </c>
      <c r="G805" s="54" t="s">
        <v>3433</v>
      </c>
      <c r="H805" s="54" t="s">
        <v>115</v>
      </c>
      <c r="I805" s="54" t="s">
        <v>3433</v>
      </c>
      <c r="J805" s="54" t="s">
        <v>3434</v>
      </c>
    </row>
    <row r="806" spans="1:10" x14ac:dyDescent="0.2">
      <c r="A806" s="55" t="s">
        <v>4245</v>
      </c>
      <c r="B806" s="55">
        <v>5107010112</v>
      </c>
      <c r="C806" s="55" t="s">
        <v>2335</v>
      </c>
      <c r="D806" s="55" t="s">
        <v>3439</v>
      </c>
      <c r="E806" s="55" t="s">
        <v>3432</v>
      </c>
      <c r="F806" s="55" t="s">
        <v>3433</v>
      </c>
      <c r="G806" s="55" t="s">
        <v>3433</v>
      </c>
      <c r="H806" s="55" t="s">
        <v>115</v>
      </c>
      <c r="I806" s="55" t="s">
        <v>3433</v>
      </c>
      <c r="J806" s="55" t="s">
        <v>3434</v>
      </c>
    </row>
    <row r="807" spans="1:10" x14ac:dyDescent="0.2">
      <c r="A807" s="54" t="s">
        <v>4246</v>
      </c>
      <c r="B807" s="54">
        <v>5107010113</v>
      </c>
      <c r="C807" s="54" t="s">
        <v>2339</v>
      </c>
      <c r="D807" s="54" t="s">
        <v>3439</v>
      </c>
      <c r="E807" s="54" t="s">
        <v>3432</v>
      </c>
      <c r="F807" s="54" t="s">
        <v>3433</v>
      </c>
      <c r="G807" s="54" t="s">
        <v>3433</v>
      </c>
      <c r="H807" s="54" t="s">
        <v>115</v>
      </c>
      <c r="I807" s="54" t="s">
        <v>3433</v>
      </c>
      <c r="J807" s="54" t="s">
        <v>3434</v>
      </c>
    </row>
    <row r="808" spans="1:10" x14ac:dyDescent="0.2">
      <c r="A808" s="55" t="s">
        <v>4247</v>
      </c>
      <c r="B808" s="55">
        <v>5107010114</v>
      </c>
      <c r="C808" s="55" t="s">
        <v>2341</v>
      </c>
      <c r="D808" s="55" t="s">
        <v>3439</v>
      </c>
      <c r="E808" s="55" t="s">
        <v>3432</v>
      </c>
      <c r="F808" s="55" t="s">
        <v>3433</v>
      </c>
      <c r="G808" s="55" t="s">
        <v>3433</v>
      </c>
      <c r="H808" s="55" t="s">
        <v>115</v>
      </c>
      <c r="I808" s="55" t="s">
        <v>3433</v>
      </c>
      <c r="J808" s="55" t="s">
        <v>3434</v>
      </c>
    </row>
    <row r="809" spans="1:10" x14ac:dyDescent="0.2">
      <c r="A809" s="54" t="s">
        <v>4248</v>
      </c>
      <c r="B809" s="54">
        <v>5107010115</v>
      </c>
      <c r="C809" s="54" t="s">
        <v>2345</v>
      </c>
      <c r="D809" s="54" t="s">
        <v>3439</v>
      </c>
      <c r="E809" s="54" t="s">
        <v>3432</v>
      </c>
      <c r="F809" s="54" t="s">
        <v>3433</v>
      </c>
      <c r="G809" s="54" t="s">
        <v>3433</v>
      </c>
      <c r="H809" s="54" t="s">
        <v>115</v>
      </c>
      <c r="I809" s="54" t="s">
        <v>3433</v>
      </c>
      <c r="J809" s="54" t="s">
        <v>3434</v>
      </c>
    </row>
    <row r="810" spans="1:10" x14ac:dyDescent="0.2">
      <c r="A810" s="55" t="s">
        <v>4249</v>
      </c>
      <c r="B810" s="55">
        <v>51070102</v>
      </c>
      <c r="C810" s="55" t="s">
        <v>2349</v>
      </c>
      <c r="D810" s="55" t="s">
        <v>3431</v>
      </c>
      <c r="E810" s="55" t="s">
        <v>3432</v>
      </c>
      <c r="F810" s="55" t="s">
        <v>3433</v>
      </c>
      <c r="G810" s="55" t="s">
        <v>3433</v>
      </c>
      <c r="H810" s="55" t="s">
        <v>115</v>
      </c>
      <c r="I810" s="55" t="s">
        <v>3434</v>
      </c>
      <c r="J810" s="55" t="s">
        <v>3434</v>
      </c>
    </row>
    <row r="811" spans="1:10" x14ac:dyDescent="0.2">
      <c r="A811" s="54" t="s">
        <v>4250</v>
      </c>
      <c r="B811" s="54">
        <v>5107010201</v>
      </c>
      <c r="C811" s="54" t="s">
        <v>2353</v>
      </c>
      <c r="D811" s="54" t="s">
        <v>3439</v>
      </c>
      <c r="E811" s="54" t="s">
        <v>3432</v>
      </c>
      <c r="F811" s="54" t="s">
        <v>3433</v>
      </c>
      <c r="G811" s="54" t="s">
        <v>3433</v>
      </c>
      <c r="H811" s="54" t="s">
        <v>115</v>
      </c>
      <c r="I811" s="54" t="s">
        <v>3433</v>
      </c>
      <c r="J811" s="54" t="s">
        <v>3433</v>
      </c>
    </row>
    <row r="812" spans="1:10" x14ac:dyDescent="0.2">
      <c r="A812" s="55" t="s">
        <v>4251</v>
      </c>
      <c r="B812" s="55">
        <v>5107010202</v>
      </c>
      <c r="C812" s="55" t="s">
        <v>2357</v>
      </c>
      <c r="D812" s="55" t="s">
        <v>3439</v>
      </c>
      <c r="E812" s="55" t="s">
        <v>3432</v>
      </c>
      <c r="F812" s="55" t="s">
        <v>3433</v>
      </c>
      <c r="G812" s="55" t="s">
        <v>3433</v>
      </c>
      <c r="H812" s="55" t="s">
        <v>115</v>
      </c>
      <c r="I812" s="55" t="s">
        <v>3433</v>
      </c>
      <c r="J812" s="55" t="s">
        <v>3433</v>
      </c>
    </row>
    <row r="813" spans="1:10" x14ac:dyDescent="0.2">
      <c r="A813" s="54" t="s">
        <v>4252</v>
      </c>
      <c r="B813" s="54">
        <v>5107010203</v>
      </c>
      <c r="C813" s="54" t="s">
        <v>2361</v>
      </c>
      <c r="D813" s="54" t="s">
        <v>3439</v>
      </c>
      <c r="E813" s="54" t="s">
        <v>3432</v>
      </c>
      <c r="F813" s="54" t="s">
        <v>3433</v>
      </c>
      <c r="G813" s="54" t="s">
        <v>3433</v>
      </c>
      <c r="H813" s="54" t="s">
        <v>115</v>
      </c>
      <c r="I813" s="54" t="s">
        <v>3433</v>
      </c>
      <c r="J813" s="54" t="s">
        <v>3433</v>
      </c>
    </row>
    <row r="814" spans="1:10" x14ac:dyDescent="0.2">
      <c r="A814" s="55" t="s">
        <v>4253</v>
      </c>
      <c r="B814" s="55">
        <v>5107010204</v>
      </c>
      <c r="C814" s="55" t="s">
        <v>2365</v>
      </c>
      <c r="D814" s="55" t="s">
        <v>3439</v>
      </c>
      <c r="E814" s="55" t="s">
        <v>3432</v>
      </c>
      <c r="F814" s="55" t="s">
        <v>3433</v>
      </c>
      <c r="G814" s="55" t="s">
        <v>3433</v>
      </c>
      <c r="H814" s="55" t="s">
        <v>115</v>
      </c>
      <c r="I814" s="55" t="s">
        <v>3433</v>
      </c>
      <c r="J814" s="55" t="s">
        <v>3433</v>
      </c>
    </row>
    <row r="815" spans="1:10" x14ac:dyDescent="0.2">
      <c r="A815" s="54" t="s">
        <v>4254</v>
      </c>
      <c r="B815" s="54">
        <v>5107010205</v>
      </c>
      <c r="C815" s="54" t="s">
        <v>2369</v>
      </c>
      <c r="D815" s="54" t="s">
        <v>3439</v>
      </c>
      <c r="E815" s="54" t="s">
        <v>3432</v>
      </c>
      <c r="F815" s="54" t="s">
        <v>3433</v>
      </c>
      <c r="G815" s="54" t="s">
        <v>3433</v>
      </c>
      <c r="H815" s="54" t="s">
        <v>115</v>
      </c>
      <c r="I815" s="54" t="s">
        <v>3433</v>
      </c>
      <c r="J815" s="54" t="s">
        <v>3433</v>
      </c>
    </row>
    <row r="816" spans="1:10" x14ac:dyDescent="0.2">
      <c r="A816" s="55" t="s">
        <v>4255</v>
      </c>
      <c r="B816" s="55">
        <v>5107010206</v>
      </c>
      <c r="C816" s="55" t="s">
        <v>2373</v>
      </c>
      <c r="D816" s="55" t="s">
        <v>3439</v>
      </c>
      <c r="E816" s="55" t="s">
        <v>3432</v>
      </c>
      <c r="F816" s="55" t="s">
        <v>3433</v>
      </c>
      <c r="G816" s="55" t="s">
        <v>3433</v>
      </c>
      <c r="H816" s="55" t="s">
        <v>115</v>
      </c>
      <c r="I816" s="55" t="s">
        <v>3433</v>
      </c>
      <c r="J816" s="55" t="s">
        <v>3433</v>
      </c>
    </row>
    <row r="817" spans="1:10" x14ac:dyDescent="0.2">
      <c r="A817" s="54" t="s">
        <v>4256</v>
      </c>
      <c r="B817" s="54">
        <v>5107010207</v>
      </c>
      <c r="C817" s="54" t="s">
        <v>2377</v>
      </c>
      <c r="D817" s="54" t="s">
        <v>3439</v>
      </c>
      <c r="E817" s="54" t="s">
        <v>3432</v>
      </c>
      <c r="F817" s="54" t="s">
        <v>3433</v>
      </c>
      <c r="G817" s="54" t="s">
        <v>3433</v>
      </c>
      <c r="H817" s="54" t="s">
        <v>115</v>
      </c>
      <c r="I817" s="54" t="s">
        <v>3433</v>
      </c>
      <c r="J817" s="54" t="s">
        <v>3434</v>
      </c>
    </row>
    <row r="818" spans="1:10" x14ac:dyDescent="0.2">
      <c r="A818" s="55" t="s">
        <v>4257</v>
      </c>
      <c r="B818" s="55">
        <v>5107010208</v>
      </c>
      <c r="C818" s="55" t="s">
        <v>2381</v>
      </c>
      <c r="D818" s="55" t="s">
        <v>3439</v>
      </c>
      <c r="E818" s="55" t="s">
        <v>3432</v>
      </c>
      <c r="F818" s="55" t="s">
        <v>3433</v>
      </c>
      <c r="G818" s="55" t="s">
        <v>3433</v>
      </c>
      <c r="H818" s="55" t="s">
        <v>115</v>
      </c>
      <c r="I818" s="55" t="s">
        <v>3433</v>
      </c>
      <c r="J818" s="55" t="s">
        <v>3434</v>
      </c>
    </row>
    <row r="819" spans="1:10" x14ac:dyDescent="0.2">
      <c r="A819" s="54" t="s">
        <v>4258</v>
      </c>
      <c r="B819" s="54">
        <v>5107010209</v>
      </c>
      <c r="C819" s="54" t="s">
        <v>2385</v>
      </c>
      <c r="D819" s="54" t="s">
        <v>3439</v>
      </c>
      <c r="E819" s="54" t="s">
        <v>3432</v>
      </c>
      <c r="F819" s="54" t="s">
        <v>3433</v>
      </c>
      <c r="G819" s="54" t="s">
        <v>3433</v>
      </c>
      <c r="H819" s="54" t="s">
        <v>115</v>
      </c>
      <c r="I819" s="54" t="s">
        <v>3433</v>
      </c>
      <c r="J819" s="54" t="s">
        <v>3434</v>
      </c>
    </row>
    <row r="820" spans="1:10" x14ac:dyDescent="0.2">
      <c r="A820" s="55" t="s">
        <v>4259</v>
      </c>
      <c r="B820" s="55">
        <v>5107010210</v>
      </c>
      <c r="C820" s="55" t="s">
        <v>2389</v>
      </c>
      <c r="D820" s="55" t="s">
        <v>3439</v>
      </c>
      <c r="E820" s="55" t="s">
        <v>3432</v>
      </c>
      <c r="F820" s="55" t="s">
        <v>3433</v>
      </c>
      <c r="G820" s="55" t="s">
        <v>3433</v>
      </c>
      <c r="H820" s="55" t="s">
        <v>115</v>
      </c>
      <c r="I820" s="55" t="s">
        <v>3433</v>
      </c>
      <c r="J820" s="55" t="s">
        <v>3433</v>
      </c>
    </row>
    <row r="821" spans="1:10" x14ac:dyDescent="0.2">
      <c r="A821" s="54" t="s">
        <v>4260</v>
      </c>
      <c r="B821" s="54">
        <v>5107010211</v>
      </c>
      <c r="C821" s="54" t="s">
        <v>2393</v>
      </c>
      <c r="D821" s="54" t="s">
        <v>3439</v>
      </c>
      <c r="E821" s="54" t="s">
        <v>3432</v>
      </c>
      <c r="F821" s="54" t="s">
        <v>3433</v>
      </c>
      <c r="G821" s="54" t="s">
        <v>3433</v>
      </c>
      <c r="H821" s="54" t="s">
        <v>115</v>
      </c>
      <c r="I821" s="54" t="s">
        <v>3433</v>
      </c>
      <c r="J821" s="54" t="s">
        <v>3433</v>
      </c>
    </row>
    <row r="822" spans="1:10" x14ac:dyDescent="0.2">
      <c r="A822" s="55" t="s">
        <v>4261</v>
      </c>
      <c r="B822" s="55">
        <v>5107010212</v>
      </c>
      <c r="C822" s="55" t="s">
        <v>2397</v>
      </c>
      <c r="D822" s="55" t="s">
        <v>3439</v>
      </c>
      <c r="E822" s="55" t="s">
        <v>3432</v>
      </c>
      <c r="F822" s="55" t="s">
        <v>3433</v>
      </c>
      <c r="G822" s="55" t="s">
        <v>3433</v>
      </c>
      <c r="H822" s="55" t="s">
        <v>115</v>
      </c>
      <c r="I822" s="55" t="s">
        <v>3433</v>
      </c>
      <c r="J822" s="55" t="s">
        <v>3433</v>
      </c>
    </row>
    <row r="823" spans="1:10" x14ac:dyDescent="0.2">
      <c r="A823" s="54" t="s">
        <v>4262</v>
      </c>
      <c r="B823" s="54">
        <v>5107010213</v>
      </c>
      <c r="C823" s="54" t="s">
        <v>2401</v>
      </c>
      <c r="D823" s="54" t="s">
        <v>3439</v>
      </c>
      <c r="E823" s="54" t="s">
        <v>3432</v>
      </c>
      <c r="F823" s="54" t="s">
        <v>3433</v>
      </c>
      <c r="G823" s="54" t="s">
        <v>3433</v>
      </c>
      <c r="H823" s="54" t="s">
        <v>115</v>
      </c>
      <c r="I823" s="54" t="s">
        <v>3433</v>
      </c>
      <c r="J823" s="54" t="s">
        <v>3433</v>
      </c>
    </row>
    <row r="824" spans="1:10" x14ac:dyDescent="0.2">
      <c r="A824" s="55" t="s">
        <v>4263</v>
      </c>
      <c r="B824" s="55">
        <v>51070103</v>
      </c>
      <c r="C824" s="55" t="s">
        <v>2405</v>
      </c>
      <c r="D824" s="55" t="s">
        <v>3431</v>
      </c>
      <c r="E824" s="55" t="s">
        <v>3432</v>
      </c>
      <c r="F824" s="55" t="s">
        <v>3433</v>
      </c>
      <c r="G824" s="55" t="s">
        <v>3433</v>
      </c>
      <c r="H824" s="55" t="s">
        <v>115</v>
      </c>
      <c r="I824" s="55" t="s">
        <v>3434</v>
      </c>
      <c r="J824" s="55" t="s">
        <v>3434</v>
      </c>
    </row>
    <row r="825" spans="1:10" x14ac:dyDescent="0.2">
      <c r="A825" s="54" t="s">
        <v>4264</v>
      </c>
      <c r="B825" s="54">
        <v>5107010301</v>
      </c>
      <c r="C825" s="54" t="s">
        <v>2409</v>
      </c>
      <c r="D825" s="54" t="s">
        <v>3439</v>
      </c>
      <c r="E825" s="54" t="s">
        <v>3432</v>
      </c>
      <c r="F825" s="54" t="s">
        <v>3433</v>
      </c>
      <c r="G825" s="54" t="s">
        <v>3433</v>
      </c>
      <c r="H825" s="54" t="s">
        <v>115</v>
      </c>
      <c r="I825" s="54" t="s">
        <v>3433</v>
      </c>
      <c r="J825" s="54" t="s">
        <v>3434</v>
      </c>
    </row>
    <row r="826" spans="1:10" x14ac:dyDescent="0.2">
      <c r="A826" s="55" t="s">
        <v>4265</v>
      </c>
      <c r="B826" s="55">
        <v>5107010302</v>
      </c>
      <c r="C826" s="55" t="s">
        <v>2413</v>
      </c>
      <c r="D826" s="55" t="s">
        <v>3439</v>
      </c>
      <c r="E826" s="55" t="s">
        <v>3432</v>
      </c>
      <c r="F826" s="55" t="s">
        <v>3433</v>
      </c>
      <c r="G826" s="55" t="s">
        <v>3433</v>
      </c>
      <c r="H826" s="55" t="s">
        <v>115</v>
      </c>
      <c r="I826" s="55" t="s">
        <v>3433</v>
      </c>
      <c r="J826" s="55" t="s">
        <v>3434</v>
      </c>
    </row>
    <row r="827" spans="1:10" x14ac:dyDescent="0.2">
      <c r="A827" s="54" t="s">
        <v>4266</v>
      </c>
      <c r="B827" s="54">
        <v>5107010303</v>
      </c>
      <c r="C827" s="54" t="s">
        <v>2417</v>
      </c>
      <c r="D827" s="54" t="s">
        <v>3439</v>
      </c>
      <c r="E827" s="54" t="s">
        <v>3432</v>
      </c>
      <c r="F827" s="54" t="s">
        <v>3433</v>
      </c>
      <c r="G827" s="54" t="s">
        <v>3433</v>
      </c>
      <c r="H827" s="54" t="s">
        <v>115</v>
      </c>
      <c r="I827" s="54" t="s">
        <v>3433</v>
      </c>
      <c r="J827" s="54" t="s">
        <v>3434</v>
      </c>
    </row>
    <row r="828" spans="1:10" x14ac:dyDescent="0.2">
      <c r="A828" s="55" t="s">
        <v>4267</v>
      </c>
      <c r="B828" s="55">
        <v>5107010304</v>
      </c>
      <c r="C828" s="55" t="s">
        <v>2421</v>
      </c>
      <c r="D828" s="55" t="s">
        <v>3439</v>
      </c>
      <c r="E828" s="55" t="s">
        <v>3432</v>
      </c>
      <c r="F828" s="55" t="s">
        <v>3433</v>
      </c>
      <c r="G828" s="55" t="s">
        <v>3433</v>
      </c>
      <c r="H828" s="55" t="s">
        <v>115</v>
      </c>
      <c r="I828" s="55" t="s">
        <v>3433</v>
      </c>
      <c r="J828" s="55" t="s">
        <v>3434</v>
      </c>
    </row>
    <row r="829" spans="1:10" x14ac:dyDescent="0.2">
      <c r="A829" s="54" t="s">
        <v>4268</v>
      </c>
      <c r="B829" s="54">
        <v>5107010305</v>
      </c>
      <c r="C829" s="54" t="s">
        <v>2425</v>
      </c>
      <c r="D829" s="54" t="s">
        <v>3439</v>
      </c>
      <c r="E829" s="54" t="s">
        <v>3432</v>
      </c>
      <c r="F829" s="54" t="s">
        <v>3433</v>
      </c>
      <c r="G829" s="54" t="s">
        <v>3433</v>
      </c>
      <c r="H829" s="54" t="s">
        <v>115</v>
      </c>
      <c r="I829" s="54" t="s">
        <v>3433</v>
      </c>
      <c r="J829" s="54" t="s">
        <v>3434</v>
      </c>
    </row>
    <row r="830" spans="1:10" x14ac:dyDescent="0.2">
      <c r="A830" s="55" t="s">
        <v>4269</v>
      </c>
      <c r="B830" s="55">
        <v>5107010306</v>
      </c>
      <c r="C830" s="55" t="s">
        <v>2429</v>
      </c>
      <c r="D830" s="55" t="s">
        <v>3439</v>
      </c>
      <c r="E830" s="55" t="s">
        <v>3432</v>
      </c>
      <c r="F830" s="55" t="s">
        <v>3433</v>
      </c>
      <c r="G830" s="55" t="s">
        <v>3433</v>
      </c>
      <c r="H830" s="55" t="s">
        <v>115</v>
      </c>
      <c r="I830" s="55" t="s">
        <v>3433</v>
      </c>
      <c r="J830" s="55" t="s">
        <v>3434</v>
      </c>
    </row>
    <row r="831" spans="1:10" x14ac:dyDescent="0.2">
      <c r="A831" s="54" t="s">
        <v>4270</v>
      </c>
      <c r="B831" s="54">
        <v>5107010307</v>
      </c>
      <c r="C831" s="54" t="s">
        <v>2433</v>
      </c>
      <c r="D831" s="54" t="s">
        <v>3439</v>
      </c>
      <c r="E831" s="54" t="s">
        <v>3432</v>
      </c>
      <c r="F831" s="54" t="s">
        <v>3433</v>
      </c>
      <c r="G831" s="54" t="s">
        <v>3433</v>
      </c>
      <c r="H831" s="54" t="s">
        <v>115</v>
      </c>
      <c r="I831" s="54" t="s">
        <v>3433</v>
      </c>
      <c r="J831" s="54" t="s">
        <v>3434</v>
      </c>
    </row>
    <row r="832" spans="1:10" x14ac:dyDescent="0.2">
      <c r="A832" s="55" t="s">
        <v>4271</v>
      </c>
      <c r="B832" s="55">
        <v>51070104</v>
      </c>
      <c r="C832" s="55" t="s">
        <v>2437</v>
      </c>
      <c r="D832" s="55" t="s">
        <v>3431</v>
      </c>
      <c r="E832" s="55" t="s">
        <v>3432</v>
      </c>
      <c r="F832" s="55" t="s">
        <v>3433</v>
      </c>
      <c r="G832" s="55" t="s">
        <v>3433</v>
      </c>
      <c r="H832" s="55" t="s">
        <v>115</v>
      </c>
      <c r="I832" s="55" t="s">
        <v>3434</v>
      </c>
      <c r="J832" s="55" t="s">
        <v>3434</v>
      </c>
    </row>
    <row r="833" spans="1:10" x14ac:dyDescent="0.2">
      <c r="A833" s="54" t="s">
        <v>4272</v>
      </c>
      <c r="B833" s="54">
        <v>5107010401</v>
      </c>
      <c r="C833" s="54" t="s">
        <v>2441</v>
      </c>
      <c r="D833" s="54" t="s">
        <v>3439</v>
      </c>
      <c r="E833" s="54" t="s">
        <v>3432</v>
      </c>
      <c r="F833" s="54" t="s">
        <v>3433</v>
      </c>
      <c r="G833" s="54" t="s">
        <v>3433</v>
      </c>
      <c r="H833" s="54" t="s">
        <v>115</v>
      </c>
      <c r="I833" s="54" t="s">
        <v>3433</v>
      </c>
      <c r="J833" s="54" t="s">
        <v>3434</v>
      </c>
    </row>
    <row r="834" spans="1:10" x14ac:dyDescent="0.2">
      <c r="A834" s="55" t="s">
        <v>4273</v>
      </c>
      <c r="B834" s="55">
        <v>5107010402</v>
      </c>
      <c r="C834" s="55" t="s">
        <v>2445</v>
      </c>
      <c r="D834" s="55" t="s">
        <v>3439</v>
      </c>
      <c r="E834" s="55" t="s">
        <v>3432</v>
      </c>
      <c r="F834" s="55" t="s">
        <v>3433</v>
      </c>
      <c r="G834" s="55" t="s">
        <v>3433</v>
      </c>
      <c r="H834" s="55" t="s">
        <v>115</v>
      </c>
      <c r="I834" s="55" t="s">
        <v>3433</v>
      </c>
      <c r="J834" s="55" t="s">
        <v>3434</v>
      </c>
    </row>
    <row r="835" spans="1:10" x14ac:dyDescent="0.2">
      <c r="A835" s="54" t="s">
        <v>4274</v>
      </c>
      <c r="B835" s="54">
        <v>5107010403</v>
      </c>
      <c r="C835" s="54" t="s">
        <v>2449</v>
      </c>
      <c r="D835" s="54" t="s">
        <v>3439</v>
      </c>
      <c r="E835" s="54" t="s">
        <v>3432</v>
      </c>
      <c r="F835" s="54" t="s">
        <v>3433</v>
      </c>
      <c r="G835" s="54" t="s">
        <v>3433</v>
      </c>
      <c r="H835" s="54" t="s">
        <v>115</v>
      </c>
      <c r="I835" s="54" t="s">
        <v>3433</v>
      </c>
      <c r="J835" s="54" t="s">
        <v>3434</v>
      </c>
    </row>
    <row r="836" spans="1:10" x14ac:dyDescent="0.2">
      <c r="A836" s="55" t="s">
        <v>4275</v>
      </c>
      <c r="B836" s="55">
        <v>5107010404</v>
      </c>
      <c r="C836" s="55" t="s">
        <v>2453</v>
      </c>
      <c r="D836" s="55" t="s">
        <v>3439</v>
      </c>
      <c r="E836" s="55" t="s">
        <v>3432</v>
      </c>
      <c r="F836" s="55" t="s">
        <v>3433</v>
      </c>
      <c r="G836" s="55" t="s">
        <v>3433</v>
      </c>
      <c r="H836" s="55" t="s">
        <v>115</v>
      </c>
      <c r="I836" s="55" t="s">
        <v>3433</v>
      </c>
      <c r="J836" s="55" t="s">
        <v>3434</v>
      </c>
    </row>
    <row r="837" spans="1:10" x14ac:dyDescent="0.2">
      <c r="A837" s="54" t="s">
        <v>4276</v>
      </c>
      <c r="B837" s="54">
        <v>5107010405</v>
      </c>
      <c r="C837" s="54" t="s">
        <v>2457</v>
      </c>
      <c r="D837" s="54" t="s">
        <v>3439</v>
      </c>
      <c r="E837" s="54" t="s">
        <v>3432</v>
      </c>
      <c r="F837" s="54" t="s">
        <v>3433</v>
      </c>
      <c r="G837" s="54" t="s">
        <v>3433</v>
      </c>
      <c r="H837" s="54" t="s">
        <v>115</v>
      </c>
      <c r="I837" s="54" t="s">
        <v>3433</v>
      </c>
      <c r="J837" s="54" t="s">
        <v>3434</v>
      </c>
    </row>
    <row r="838" spans="1:10" x14ac:dyDescent="0.2">
      <c r="A838" s="55" t="s">
        <v>4277</v>
      </c>
      <c r="B838" s="55">
        <v>5107010406</v>
      </c>
      <c r="C838" s="55" t="s">
        <v>2461</v>
      </c>
      <c r="D838" s="55" t="s">
        <v>3439</v>
      </c>
      <c r="E838" s="55" t="s">
        <v>3432</v>
      </c>
      <c r="F838" s="55" t="s">
        <v>3433</v>
      </c>
      <c r="G838" s="55" t="s">
        <v>3433</v>
      </c>
      <c r="H838" s="55" t="s">
        <v>115</v>
      </c>
      <c r="I838" s="55" t="s">
        <v>3433</v>
      </c>
      <c r="J838" s="55" t="s">
        <v>3434</v>
      </c>
    </row>
    <row r="839" spans="1:10" x14ac:dyDescent="0.2">
      <c r="A839" s="54" t="s">
        <v>4278</v>
      </c>
      <c r="B839" s="54">
        <v>5107010407</v>
      </c>
      <c r="C839" s="54" t="s">
        <v>2465</v>
      </c>
      <c r="D839" s="54" t="s">
        <v>3439</v>
      </c>
      <c r="E839" s="54" t="s">
        <v>3432</v>
      </c>
      <c r="F839" s="54" t="s">
        <v>3433</v>
      </c>
      <c r="G839" s="54" t="s">
        <v>3433</v>
      </c>
      <c r="H839" s="54" t="s">
        <v>115</v>
      </c>
      <c r="I839" s="54" t="s">
        <v>3433</v>
      </c>
      <c r="J839" s="54" t="s">
        <v>3434</v>
      </c>
    </row>
    <row r="840" spans="1:10" x14ac:dyDescent="0.2">
      <c r="A840" s="55" t="s">
        <v>4279</v>
      </c>
      <c r="B840" s="55">
        <v>5107010408</v>
      </c>
      <c r="C840" s="55" t="s">
        <v>2467</v>
      </c>
      <c r="D840" s="55" t="s">
        <v>3439</v>
      </c>
      <c r="E840" s="55" t="s">
        <v>3432</v>
      </c>
      <c r="F840" s="55" t="s">
        <v>3433</v>
      </c>
      <c r="G840" s="55" t="s">
        <v>3433</v>
      </c>
      <c r="H840" s="55" t="s">
        <v>115</v>
      </c>
      <c r="I840" s="55" t="s">
        <v>3433</v>
      </c>
      <c r="J840" s="55" t="s">
        <v>3434</v>
      </c>
    </row>
    <row r="841" spans="1:10" x14ac:dyDescent="0.2">
      <c r="A841" s="54" t="s">
        <v>4280</v>
      </c>
      <c r="B841" s="54">
        <v>5107010409</v>
      </c>
      <c r="C841" s="54" t="s">
        <v>2471</v>
      </c>
      <c r="D841" s="54" t="s">
        <v>3439</v>
      </c>
      <c r="E841" s="54" t="s">
        <v>3432</v>
      </c>
      <c r="F841" s="54" t="s">
        <v>3433</v>
      </c>
      <c r="G841" s="54" t="s">
        <v>3433</v>
      </c>
      <c r="H841" s="54" t="s">
        <v>115</v>
      </c>
      <c r="I841" s="54" t="s">
        <v>3433</v>
      </c>
      <c r="J841" s="54" t="s">
        <v>3434</v>
      </c>
    </row>
    <row r="842" spans="1:10" x14ac:dyDescent="0.2">
      <c r="A842" s="55" t="s">
        <v>4281</v>
      </c>
      <c r="B842" s="55">
        <v>5107010410</v>
      </c>
      <c r="C842" s="55" t="s">
        <v>2475</v>
      </c>
      <c r="D842" s="55" t="s">
        <v>3439</v>
      </c>
      <c r="E842" s="55" t="s">
        <v>3432</v>
      </c>
      <c r="F842" s="55" t="s">
        <v>3433</v>
      </c>
      <c r="G842" s="55" t="s">
        <v>3433</v>
      </c>
      <c r="H842" s="55" t="s">
        <v>115</v>
      </c>
      <c r="I842" s="55" t="s">
        <v>3433</v>
      </c>
      <c r="J842" s="55" t="s">
        <v>3434</v>
      </c>
    </row>
    <row r="843" spans="1:10" x14ac:dyDescent="0.2">
      <c r="A843" s="54" t="s">
        <v>4282</v>
      </c>
      <c r="B843" s="54">
        <v>5107010411</v>
      </c>
      <c r="C843" s="54" t="s">
        <v>2479</v>
      </c>
      <c r="D843" s="54" t="s">
        <v>3439</v>
      </c>
      <c r="E843" s="54" t="s">
        <v>3432</v>
      </c>
      <c r="F843" s="54" t="s">
        <v>3433</v>
      </c>
      <c r="G843" s="54" t="s">
        <v>3433</v>
      </c>
      <c r="H843" s="54" t="s">
        <v>115</v>
      </c>
      <c r="I843" s="54" t="s">
        <v>3433</v>
      </c>
      <c r="J843" s="54" t="s">
        <v>3434</v>
      </c>
    </row>
    <row r="844" spans="1:10" x14ac:dyDescent="0.2">
      <c r="A844" s="55" t="s">
        <v>4283</v>
      </c>
      <c r="B844" s="55">
        <v>5107010412</v>
      </c>
      <c r="C844" s="55" t="s">
        <v>2483</v>
      </c>
      <c r="D844" s="55" t="s">
        <v>3439</v>
      </c>
      <c r="E844" s="55" t="s">
        <v>3432</v>
      </c>
      <c r="F844" s="55" t="s">
        <v>3433</v>
      </c>
      <c r="G844" s="55" t="s">
        <v>3433</v>
      </c>
      <c r="H844" s="55" t="s">
        <v>115</v>
      </c>
      <c r="I844" s="55" t="s">
        <v>3433</v>
      </c>
      <c r="J844" s="55" t="s">
        <v>3434</v>
      </c>
    </row>
    <row r="845" spans="1:10" x14ac:dyDescent="0.2">
      <c r="A845" s="54" t="s">
        <v>4284</v>
      </c>
      <c r="B845" s="54">
        <v>5107010413</v>
      </c>
      <c r="C845" s="54" t="s">
        <v>2487</v>
      </c>
      <c r="D845" s="54" t="s">
        <v>3439</v>
      </c>
      <c r="E845" s="54" t="s">
        <v>3432</v>
      </c>
      <c r="F845" s="54" t="s">
        <v>3433</v>
      </c>
      <c r="G845" s="54" t="s">
        <v>3433</v>
      </c>
      <c r="H845" s="54" t="s">
        <v>115</v>
      </c>
      <c r="I845" s="54" t="s">
        <v>3433</v>
      </c>
      <c r="J845" s="54" t="s">
        <v>3434</v>
      </c>
    </row>
    <row r="846" spans="1:10" x14ac:dyDescent="0.2">
      <c r="A846" s="55" t="s">
        <v>4285</v>
      </c>
      <c r="B846" s="55">
        <v>51070105</v>
      </c>
      <c r="C846" s="55" t="s">
        <v>2491</v>
      </c>
      <c r="D846" s="55" t="s">
        <v>3431</v>
      </c>
      <c r="E846" s="55" t="s">
        <v>3432</v>
      </c>
      <c r="F846" s="55" t="s">
        <v>3433</v>
      </c>
      <c r="G846" s="55" t="s">
        <v>3433</v>
      </c>
      <c r="H846" s="55" t="s">
        <v>115</v>
      </c>
      <c r="I846" s="55" t="s">
        <v>3434</v>
      </c>
      <c r="J846" s="55" t="s">
        <v>3434</v>
      </c>
    </row>
    <row r="847" spans="1:10" x14ac:dyDescent="0.2">
      <c r="A847" s="54" t="s">
        <v>4286</v>
      </c>
      <c r="B847" s="54">
        <v>5107010501</v>
      </c>
      <c r="C847" s="54" t="s">
        <v>2495</v>
      </c>
      <c r="D847" s="54" t="s">
        <v>3439</v>
      </c>
      <c r="E847" s="54" t="s">
        <v>3432</v>
      </c>
      <c r="F847" s="54" t="s">
        <v>3433</v>
      </c>
      <c r="G847" s="54" t="s">
        <v>3433</v>
      </c>
      <c r="H847" s="54" t="s">
        <v>115</v>
      </c>
      <c r="I847" s="54" t="s">
        <v>3433</v>
      </c>
      <c r="J847" s="54" t="s">
        <v>3434</v>
      </c>
    </row>
    <row r="848" spans="1:10" x14ac:dyDescent="0.2">
      <c r="A848" s="55" t="s">
        <v>4287</v>
      </c>
      <c r="B848" s="55">
        <v>5107010502</v>
      </c>
      <c r="C848" s="55" t="s">
        <v>2499</v>
      </c>
      <c r="D848" s="55" t="s">
        <v>3439</v>
      </c>
      <c r="E848" s="55" t="s">
        <v>3432</v>
      </c>
      <c r="F848" s="55" t="s">
        <v>3433</v>
      </c>
      <c r="G848" s="55" t="s">
        <v>3433</v>
      </c>
      <c r="H848" s="55" t="s">
        <v>115</v>
      </c>
      <c r="I848" s="55" t="s">
        <v>3433</v>
      </c>
      <c r="J848" s="55" t="s">
        <v>3434</v>
      </c>
    </row>
    <row r="849" spans="1:10" x14ac:dyDescent="0.2">
      <c r="A849" s="54" t="s">
        <v>4288</v>
      </c>
      <c r="B849" s="54">
        <v>5107010503</v>
      </c>
      <c r="C849" s="54" t="s">
        <v>2503</v>
      </c>
      <c r="D849" s="54" t="s">
        <v>3439</v>
      </c>
      <c r="E849" s="54" t="s">
        <v>3432</v>
      </c>
      <c r="F849" s="54" t="s">
        <v>3433</v>
      </c>
      <c r="G849" s="54" t="s">
        <v>3433</v>
      </c>
      <c r="H849" s="54" t="s">
        <v>115</v>
      </c>
      <c r="I849" s="54" t="s">
        <v>3433</v>
      </c>
      <c r="J849" s="54" t="s">
        <v>3434</v>
      </c>
    </row>
    <row r="850" spans="1:10" x14ac:dyDescent="0.2">
      <c r="A850" s="55" t="s">
        <v>4289</v>
      </c>
      <c r="B850" s="55">
        <v>5107010504</v>
      </c>
      <c r="C850" s="55" t="s">
        <v>2507</v>
      </c>
      <c r="D850" s="55" t="s">
        <v>3439</v>
      </c>
      <c r="E850" s="55" t="s">
        <v>3432</v>
      </c>
      <c r="F850" s="55" t="s">
        <v>3433</v>
      </c>
      <c r="G850" s="55" t="s">
        <v>3433</v>
      </c>
      <c r="H850" s="55" t="s">
        <v>115</v>
      </c>
      <c r="I850" s="55" t="s">
        <v>3433</v>
      </c>
      <c r="J850" s="55" t="s">
        <v>3434</v>
      </c>
    </row>
    <row r="851" spans="1:10" x14ac:dyDescent="0.2">
      <c r="A851" s="54" t="s">
        <v>4290</v>
      </c>
      <c r="B851" s="54">
        <v>5107010505</v>
      </c>
      <c r="C851" s="54" t="s">
        <v>2511</v>
      </c>
      <c r="D851" s="54" t="s">
        <v>3439</v>
      </c>
      <c r="E851" s="54" t="s">
        <v>3432</v>
      </c>
      <c r="F851" s="54" t="s">
        <v>3433</v>
      </c>
      <c r="G851" s="54" t="s">
        <v>3433</v>
      </c>
      <c r="H851" s="54" t="s">
        <v>115</v>
      </c>
      <c r="I851" s="54" t="s">
        <v>3433</v>
      </c>
      <c r="J851" s="54" t="s">
        <v>3434</v>
      </c>
    </row>
    <row r="852" spans="1:10" x14ac:dyDescent="0.2">
      <c r="A852" s="55" t="s">
        <v>4291</v>
      </c>
      <c r="B852" s="55">
        <v>5107010506</v>
      </c>
      <c r="C852" s="55" t="s">
        <v>116</v>
      </c>
      <c r="D852" s="55" t="s">
        <v>3439</v>
      </c>
      <c r="E852" s="55" t="s">
        <v>3432</v>
      </c>
      <c r="F852" s="55" t="s">
        <v>3433</v>
      </c>
      <c r="G852" s="55" t="s">
        <v>3433</v>
      </c>
      <c r="H852" s="55" t="s">
        <v>115</v>
      </c>
      <c r="I852" s="55" t="s">
        <v>3433</v>
      </c>
      <c r="J852" s="55" t="s">
        <v>3434</v>
      </c>
    </row>
    <row r="853" spans="1:10" x14ac:dyDescent="0.2">
      <c r="A853" s="54" t="s">
        <v>4292</v>
      </c>
      <c r="B853" s="54">
        <v>5107010507</v>
      </c>
      <c r="C853" s="54" t="s">
        <v>2518</v>
      </c>
      <c r="D853" s="54" t="s">
        <v>3439</v>
      </c>
      <c r="E853" s="54" t="s">
        <v>3432</v>
      </c>
      <c r="F853" s="54" t="s">
        <v>3433</v>
      </c>
      <c r="G853" s="54" t="s">
        <v>3433</v>
      </c>
      <c r="H853" s="54" t="s">
        <v>115</v>
      </c>
      <c r="I853" s="54" t="s">
        <v>3433</v>
      </c>
      <c r="J853" s="54" t="s">
        <v>3434</v>
      </c>
    </row>
    <row r="854" spans="1:10" x14ac:dyDescent="0.2">
      <c r="A854" s="55" t="s">
        <v>4293</v>
      </c>
      <c r="B854" s="55">
        <v>5107010508</v>
      </c>
      <c r="C854" s="55" t="s">
        <v>2522</v>
      </c>
      <c r="D854" s="55" t="s">
        <v>3439</v>
      </c>
      <c r="E854" s="55" t="s">
        <v>3432</v>
      </c>
      <c r="F854" s="55" t="s">
        <v>3433</v>
      </c>
      <c r="G854" s="55" t="s">
        <v>3433</v>
      </c>
      <c r="H854" s="55" t="s">
        <v>115</v>
      </c>
      <c r="I854" s="55" t="s">
        <v>3433</v>
      </c>
      <c r="J854" s="55" t="s">
        <v>3433</v>
      </c>
    </row>
    <row r="855" spans="1:10" x14ac:dyDescent="0.2">
      <c r="A855" s="54" t="s">
        <v>4294</v>
      </c>
      <c r="B855" s="54">
        <v>5107010509</v>
      </c>
      <c r="C855" s="54" t="s">
        <v>2526</v>
      </c>
      <c r="D855" s="54" t="s">
        <v>3439</v>
      </c>
      <c r="E855" s="54" t="s">
        <v>3432</v>
      </c>
      <c r="F855" s="54" t="s">
        <v>3433</v>
      </c>
      <c r="G855" s="54" t="s">
        <v>3433</v>
      </c>
      <c r="H855" s="54" t="s">
        <v>115</v>
      </c>
      <c r="I855" s="54" t="s">
        <v>3433</v>
      </c>
      <c r="J855" s="54" t="s">
        <v>3434</v>
      </c>
    </row>
    <row r="856" spans="1:10" x14ac:dyDescent="0.2">
      <c r="A856" s="55" t="s">
        <v>4295</v>
      </c>
      <c r="B856" s="55">
        <v>5107010510</v>
      </c>
      <c r="C856" s="55" t="s">
        <v>2530</v>
      </c>
      <c r="D856" s="55" t="s">
        <v>3439</v>
      </c>
      <c r="E856" s="55" t="s">
        <v>3432</v>
      </c>
      <c r="F856" s="55" t="s">
        <v>3433</v>
      </c>
      <c r="G856" s="55" t="s">
        <v>3433</v>
      </c>
      <c r="H856" s="55" t="s">
        <v>115</v>
      </c>
      <c r="I856" s="55" t="s">
        <v>3433</v>
      </c>
      <c r="J856" s="55" t="s">
        <v>3434</v>
      </c>
    </row>
    <row r="857" spans="1:10" x14ac:dyDescent="0.2">
      <c r="A857" s="54" t="s">
        <v>4296</v>
      </c>
      <c r="B857" s="54">
        <v>5107010511</v>
      </c>
      <c r="C857" s="54" t="s">
        <v>2534</v>
      </c>
      <c r="D857" s="54" t="s">
        <v>3439</v>
      </c>
      <c r="E857" s="54" t="s">
        <v>3432</v>
      </c>
      <c r="F857" s="54" t="s">
        <v>3433</v>
      </c>
      <c r="G857" s="54" t="s">
        <v>3433</v>
      </c>
      <c r="H857" s="54" t="s">
        <v>115</v>
      </c>
      <c r="I857" s="54" t="s">
        <v>3433</v>
      </c>
      <c r="J857" s="54" t="s">
        <v>3434</v>
      </c>
    </row>
    <row r="858" spans="1:10" x14ac:dyDescent="0.2">
      <c r="A858" s="55" t="s">
        <v>4297</v>
      </c>
      <c r="B858" s="55">
        <v>5107010512</v>
      </c>
      <c r="C858" s="55" t="s">
        <v>118</v>
      </c>
      <c r="D858" s="55" t="s">
        <v>3439</v>
      </c>
      <c r="E858" s="55" t="s">
        <v>3432</v>
      </c>
      <c r="F858" s="55" t="s">
        <v>3433</v>
      </c>
      <c r="G858" s="55" t="s">
        <v>3433</v>
      </c>
      <c r="H858" s="55" t="s">
        <v>115</v>
      </c>
      <c r="I858" s="55" t="s">
        <v>3433</v>
      </c>
      <c r="J858" s="55" t="s">
        <v>3433</v>
      </c>
    </row>
    <row r="859" spans="1:10" x14ac:dyDescent="0.2">
      <c r="A859" s="54" t="s">
        <v>4298</v>
      </c>
      <c r="B859" s="54">
        <v>5107010513</v>
      </c>
      <c r="C859" s="54" t="s">
        <v>2541</v>
      </c>
      <c r="D859" s="54" t="s">
        <v>3439</v>
      </c>
      <c r="E859" s="54" t="s">
        <v>3432</v>
      </c>
      <c r="F859" s="54" t="s">
        <v>3433</v>
      </c>
      <c r="G859" s="54" t="s">
        <v>3433</v>
      </c>
      <c r="H859" s="54" t="s">
        <v>115</v>
      </c>
      <c r="I859" s="54" t="s">
        <v>3433</v>
      </c>
      <c r="J859" s="54" t="s">
        <v>3434</v>
      </c>
    </row>
    <row r="860" spans="1:10" x14ac:dyDescent="0.2">
      <c r="A860" s="55" t="s">
        <v>4299</v>
      </c>
      <c r="B860" s="55">
        <v>5107010514</v>
      </c>
      <c r="C860" s="55" t="s">
        <v>2545</v>
      </c>
      <c r="D860" s="55" t="s">
        <v>3439</v>
      </c>
      <c r="E860" s="55" t="s">
        <v>3432</v>
      </c>
      <c r="F860" s="55" t="s">
        <v>3433</v>
      </c>
      <c r="G860" s="55" t="s">
        <v>3433</v>
      </c>
      <c r="H860" s="55" t="s">
        <v>115</v>
      </c>
      <c r="I860" s="55" t="s">
        <v>3433</v>
      </c>
      <c r="J860" s="55" t="s">
        <v>3434</v>
      </c>
    </row>
    <row r="861" spans="1:10" x14ac:dyDescent="0.2">
      <c r="A861" s="54" t="s">
        <v>4300</v>
      </c>
      <c r="B861" s="54">
        <v>5107010515</v>
      </c>
      <c r="C861" s="54" t="s">
        <v>2549</v>
      </c>
      <c r="D861" s="54" t="s">
        <v>3439</v>
      </c>
      <c r="E861" s="54" t="s">
        <v>3432</v>
      </c>
      <c r="F861" s="54" t="s">
        <v>3433</v>
      </c>
      <c r="G861" s="54" t="s">
        <v>3433</v>
      </c>
      <c r="H861" s="54" t="s">
        <v>115</v>
      </c>
      <c r="I861" s="54" t="s">
        <v>3433</v>
      </c>
      <c r="J861" s="54" t="s">
        <v>3434</v>
      </c>
    </row>
    <row r="862" spans="1:10" x14ac:dyDescent="0.2">
      <c r="A862" s="55" t="s">
        <v>4301</v>
      </c>
      <c r="B862" s="55">
        <v>5107010516</v>
      </c>
      <c r="C862" s="55" t="s">
        <v>2551</v>
      </c>
      <c r="D862" s="55" t="s">
        <v>3439</v>
      </c>
      <c r="E862" s="55" t="s">
        <v>3432</v>
      </c>
      <c r="F862" s="55" t="s">
        <v>3433</v>
      </c>
      <c r="G862" s="55" t="s">
        <v>3433</v>
      </c>
      <c r="H862" s="55" t="s">
        <v>115</v>
      </c>
      <c r="I862" s="55" t="s">
        <v>3433</v>
      </c>
      <c r="J862" s="55" t="s">
        <v>3434</v>
      </c>
    </row>
    <row r="863" spans="1:10" x14ac:dyDescent="0.2">
      <c r="A863" s="54" t="s">
        <v>4302</v>
      </c>
      <c r="B863" s="54">
        <v>5107010517</v>
      </c>
      <c r="C863" s="54" t="s">
        <v>2555</v>
      </c>
      <c r="D863" s="54" t="s">
        <v>3439</v>
      </c>
      <c r="E863" s="54" t="s">
        <v>3432</v>
      </c>
      <c r="F863" s="54" t="s">
        <v>3433</v>
      </c>
      <c r="G863" s="54" t="s">
        <v>3433</v>
      </c>
      <c r="H863" s="54" t="s">
        <v>115</v>
      </c>
      <c r="I863" s="54" t="s">
        <v>3433</v>
      </c>
      <c r="J863" s="54" t="s">
        <v>3434</v>
      </c>
    </row>
    <row r="864" spans="1:10" x14ac:dyDescent="0.2">
      <c r="A864" s="55" t="s">
        <v>4303</v>
      </c>
      <c r="B864" s="55">
        <v>5107010518</v>
      </c>
      <c r="C864" s="55" t="s">
        <v>2559</v>
      </c>
      <c r="D864" s="55" t="s">
        <v>3439</v>
      </c>
      <c r="E864" s="55" t="s">
        <v>3432</v>
      </c>
      <c r="F864" s="55" t="s">
        <v>3433</v>
      </c>
      <c r="G864" s="55" t="s">
        <v>3433</v>
      </c>
      <c r="H864" s="55" t="s">
        <v>115</v>
      </c>
      <c r="I864" s="55" t="s">
        <v>3433</v>
      </c>
      <c r="J864" s="55" t="s">
        <v>3434</v>
      </c>
    </row>
    <row r="865" spans="1:10" x14ac:dyDescent="0.2">
      <c r="A865" s="54" t="s">
        <v>4304</v>
      </c>
      <c r="B865" s="54">
        <v>5107010519</v>
      </c>
      <c r="C865" s="54" t="s">
        <v>552</v>
      </c>
      <c r="D865" s="54" t="s">
        <v>3439</v>
      </c>
      <c r="E865" s="54" t="s">
        <v>3432</v>
      </c>
      <c r="F865" s="54" t="s">
        <v>3433</v>
      </c>
      <c r="G865" s="54" t="s">
        <v>3433</v>
      </c>
      <c r="H865" s="54" t="s">
        <v>115</v>
      </c>
      <c r="I865" s="54" t="s">
        <v>3433</v>
      </c>
      <c r="J865" s="54" t="s">
        <v>3434</v>
      </c>
    </row>
    <row r="866" spans="1:10" x14ac:dyDescent="0.2">
      <c r="A866" s="55" t="s">
        <v>4305</v>
      </c>
      <c r="B866" s="55">
        <v>5107010520</v>
      </c>
      <c r="C866" s="55" t="s">
        <v>2566</v>
      </c>
      <c r="D866" s="55" t="s">
        <v>3439</v>
      </c>
      <c r="E866" s="55" t="s">
        <v>3432</v>
      </c>
      <c r="F866" s="55" t="s">
        <v>3433</v>
      </c>
      <c r="G866" s="55" t="s">
        <v>3433</v>
      </c>
      <c r="H866" s="55" t="s">
        <v>115</v>
      </c>
      <c r="I866" s="55" t="s">
        <v>3433</v>
      </c>
      <c r="J866" s="55" t="s">
        <v>3434</v>
      </c>
    </row>
    <row r="867" spans="1:10" x14ac:dyDescent="0.2">
      <c r="A867" s="54" t="s">
        <v>4306</v>
      </c>
      <c r="B867" s="54">
        <v>5107010521</v>
      </c>
      <c r="C867" s="54" t="s">
        <v>117</v>
      </c>
      <c r="D867" s="54" t="s">
        <v>3439</v>
      </c>
      <c r="E867" s="54" t="s">
        <v>3432</v>
      </c>
      <c r="F867" s="54" t="s">
        <v>3433</v>
      </c>
      <c r="G867" s="54" t="s">
        <v>3433</v>
      </c>
      <c r="H867" s="54" t="s">
        <v>115</v>
      </c>
      <c r="I867" s="54" t="s">
        <v>3433</v>
      </c>
      <c r="J867" s="54" t="s">
        <v>3434</v>
      </c>
    </row>
    <row r="868" spans="1:10" x14ac:dyDescent="0.2">
      <c r="A868" s="55" t="s">
        <v>4307</v>
      </c>
      <c r="B868" s="55">
        <v>5107010522</v>
      </c>
      <c r="C868" s="55" t="s">
        <v>2573</v>
      </c>
      <c r="D868" s="55" t="s">
        <v>3439</v>
      </c>
      <c r="E868" s="55" t="s">
        <v>3432</v>
      </c>
      <c r="F868" s="55" t="s">
        <v>3433</v>
      </c>
      <c r="G868" s="55" t="s">
        <v>3433</v>
      </c>
      <c r="H868" s="55" t="s">
        <v>115</v>
      </c>
      <c r="I868" s="55" t="s">
        <v>3433</v>
      </c>
      <c r="J868" s="55" t="s">
        <v>3434</v>
      </c>
    </row>
    <row r="869" spans="1:10" x14ac:dyDescent="0.2">
      <c r="A869" s="54" t="s">
        <v>4308</v>
      </c>
      <c r="B869" s="54">
        <v>5107010523</v>
      </c>
      <c r="C869" s="54" t="s">
        <v>2577</v>
      </c>
      <c r="D869" s="54" t="s">
        <v>3439</v>
      </c>
      <c r="E869" s="54" t="s">
        <v>3432</v>
      </c>
      <c r="F869" s="54" t="s">
        <v>3433</v>
      </c>
      <c r="G869" s="54" t="s">
        <v>3433</v>
      </c>
      <c r="H869" s="54" t="s">
        <v>115</v>
      </c>
      <c r="I869" s="54" t="s">
        <v>3433</v>
      </c>
      <c r="J869" s="54" t="s">
        <v>3434</v>
      </c>
    </row>
    <row r="870" spans="1:10" x14ac:dyDescent="0.2">
      <c r="A870" s="55" t="s">
        <v>4309</v>
      </c>
      <c r="B870" s="55">
        <v>5107010524</v>
      </c>
      <c r="C870" s="55" t="s">
        <v>2581</v>
      </c>
      <c r="D870" s="55" t="s">
        <v>3439</v>
      </c>
      <c r="E870" s="55" t="s">
        <v>3432</v>
      </c>
      <c r="F870" s="55" t="s">
        <v>3433</v>
      </c>
      <c r="G870" s="55" t="s">
        <v>3433</v>
      </c>
      <c r="H870" s="55" t="s">
        <v>115</v>
      </c>
      <c r="I870" s="55" t="s">
        <v>3433</v>
      </c>
      <c r="J870" s="55" t="s">
        <v>3434</v>
      </c>
    </row>
    <row r="871" spans="1:10" x14ac:dyDescent="0.2">
      <c r="A871" s="54" t="s">
        <v>4310</v>
      </c>
      <c r="B871" s="54">
        <v>5107010525</v>
      </c>
      <c r="C871" s="54" t="s">
        <v>2583</v>
      </c>
      <c r="D871" s="54" t="s">
        <v>3439</v>
      </c>
      <c r="E871" s="54" t="s">
        <v>3432</v>
      </c>
      <c r="F871" s="54" t="s">
        <v>3433</v>
      </c>
      <c r="G871" s="54" t="s">
        <v>3433</v>
      </c>
      <c r="H871" s="54" t="s">
        <v>115</v>
      </c>
      <c r="I871" s="54" t="s">
        <v>3433</v>
      </c>
      <c r="J871" s="54" t="s">
        <v>3434</v>
      </c>
    </row>
    <row r="872" spans="1:10" x14ac:dyDescent="0.2">
      <c r="A872" s="55" t="s">
        <v>4311</v>
      </c>
      <c r="B872" s="55">
        <v>5107010526</v>
      </c>
      <c r="C872" s="55" t="s">
        <v>2585</v>
      </c>
      <c r="D872" s="55" t="s">
        <v>3439</v>
      </c>
      <c r="E872" s="55" t="s">
        <v>3432</v>
      </c>
      <c r="F872" s="55" t="s">
        <v>3433</v>
      </c>
      <c r="G872" s="55" t="s">
        <v>3433</v>
      </c>
      <c r="H872" s="55" t="s">
        <v>115</v>
      </c>
      <c r="I872" s="55" t="s">
        <v>3433</v>
      </c>
      <c r="J872" s="55" t="s">
        <v>3434</v>
      </c>
    </row>
    <row r="873" spans="1:10" x14ac:dyDescent="0.2">
      <c r="A873" s="54" t="s">
        <v>4312</v>
      </c>
      <c r="B873" s="54">
        <v>5107010527</v>
      </c>
      <c r="C873" s="54" t="s">
        <v>2589</v>
      </c>
      <c r="D873" s="54" t="s">
        <v>3439</v>
      </c>
      <c r="E873" s="54" t="s">
        <v>3432</v>
      </c>
      <c r="F873" s="54" t="s">
        <v>3433</v>
      </c>
      <c r="G873" s="54" t="s">
        <v>3433</v>
      </c>
      <c r="H873" s="54" t="s">
        <v>115</v>
      </c>
      <c r="I873" s="54" t="s">
        <v>3434</v>
      </c>
      <c r="J873" s="54" t="s">
        <v>3434</v>
      </c>
    </row>
    <row r="874" spans="1:10" x14ac:dyDescent="0.2">
      <c r="A874" s="55" t="s">
        <v>4313</v>
      </c>
      <c r="B874" s="55">
        <v>5108</v>
      </c>
      <c r="C874" s="55" t="s">
        <v>2593</v>
      </c>
      <c r="D874" s="55" t="s">
        <v>3431</v>
      </c>
      <c r="E874" s="55" t="s">
        <v>3432</v>
      </c>
      <c r="F874" s="55" t="s">
        <v>3433</v>
      </c>
      <c r="G874" s="55" t="s">
        <v>3433</v>
      </c>
      <c r="H874" s="55" t="s">
        <v>115</v>
      </c>
      <c r="I874" s="55" t="s">
        <v>3434</v>
      </c>
      <c r="J874" s="55" t="s">
        <v>3434</v>
      </c>
    </row>
    <row r="875" spans="1:10" x14ac:dyDescent="0.2">
      <c r="A875" s="54" t="s">
        <v>4314</v>
      </c>
      <c r="B875" s="54">
        <v>510801</v>
      </c>
      <c r="C875" s="54" t="s">
        <v>2597</v>
      </c>
      <c r="D875" s="54" t="s">
        <v>3431</v>
      </c>
      <c r="E875" s="54" t="s">
        <v>3432</v>
      </c>
      <c r="F875" s="54" t="s">
        <v>3433</v>
      </c>
      <c r="G875" s="54" t="s">
        <v>3433</v>
      </c>
      <c r="H875" s="54" t="s">
        <v>115</v>
      </c>
      <c r="I875" s="54" t="s">
        <v>3434</v>
      </c>
      <c r="J875" s="54" t="s">
        <v>3434</v>
      </c>
    </row>
    <row r="876" spans="1:10" x14ac:dyDescent="0.2">
      <c r="A876" s="55" t="s">
        <v>4315</v>
      </c>
      <c r="B876" s="55">
        <v>51080101</v>
      </c>
      <c r="C876" s="55" t="s">
        <v>2597</v>
      </c>
      <c r="D876" s="55" t="s">
        <v>3431</v>
      </c>
      <c r="E876" s="55" t="s">
        <v>3432</v>
      </c>
      <c r="F876" s="55" t="s">
        <v>3433</v>
      </c>
      <c r="G876" s="55" t="s">
        <v>3433</v>
      </c>
      <c r="H876" s="55" t="s">
        <v>115</v>
      </c>
      <c r="I876" s="55" t="s">
        <v>3434</v>
      </c>
      <c r="J876" s="55" t="s">
        <v>3434</v>
      </c>
    </row>
    <row r="877" spans="1:10" x14ac:dyDescent="0.2">
      <c r="A877" s="54" t="s">
        <v>4316</v>
      </c>
      <c r="B877" s="54">
        <v>5108010101</v>
      </c>
      <c r="C877" s="54" t="s">
        <v>2600</v>
      </c>
      <c r="D877" s="54" t="s">
        <v>3439</v>
      </c>
      <c r="E877" s="54" t="s">
        <v>3432</v>
      </c>
      <c r="F877" s="54" t="s">
        <v>3433</v>
      </c>
      <c r="G877" s="54" t="s">
        <v>3433</v>
      </c>
      <c r="H877" s="54" t="s">
        <v>115</v>
      </c>
      <c r="I877" s="54" t="s">
        <v>3433</v>
      </c>
      <c r="J877" s="54" t="s">
        <v>3434</v>
      </c>
    </row>
    <row r="878" spans="1:10" x14ac:dyDescent="0.2">
      <c r="A878" s="55" t="s">
        <v>4317</v>
      </c>
      <c r="B878" s="55">
        <v>5108010102</v>
      </c>
      <c r="C878" s="55" t="s">
        <v>2604</v>
      </c>
      <c r="D878" s="55" t="s">
        <v>3439</v>
      </c>
      <c r="E878" s="55" t="s">
        <v>3432</v>
      </c>
      <c r="F878" s="55" t="s">
        <v>3433</v>
      </c>
      <c r="G878" s="55" t="s">
        <v>3433</v>
      </c>
      <c r="H878" s="55" t="s">
        <v>115</v>
      </c>
      <c r="I878" s="55" t="s">
        <v>3433</v>
      </c>
      <c r="J878" s="55" t="s">
        <v>3434</v>
      </c>
    </row>
    <row r="879" spans="1:10" x14ac:dyDescent="0.2">
      <c r="A879" s="54" t="s">
        <v>4318</v>
      </c>
      <c r="B879" s="54">
        <v>5108010103</v>
      </c>
      <c r="C879" s="54" t="s">
        <v>2608</v>
      </c>
      <c r="D879" s="54" t="s">
        <v>3439</v>
      </c>
      <c r="E879" s="54" t="s">
        <v>3432</v>
      </c>
      <c r="F879" s="54" t="s">
        <v>3433</v>
      </c>
      <c r="G879" s="54" t="s">
        <v>3433</v>
      </c>
      <c r="H879" s="54" t="s">
        <v>115</v>
      </c>
      <c r="I879" s="54" t="s">
        <v>3433</v>
      </c>
      <c r="J879" s="54" t="s">
        <v>3434</v>
      </c>
    </row>
    <row r="880" spans="1:10" x14ac:dyDescent="0.2">
      <c r="A880" s="55" t="s">
        <v>4319</v>
      </c>
      <c r="B880" s="55">
        <v>5108010104</v>
      </c>
      <c r="C880" s="55" t="s">
        <v>2610</v>
      </c>
      <c r="D880" s="55" t="s">
        <v>3439</v>
      </c>
      <c r="E880" s="55" t="s">
        <v>3432</v>
      </c>
      <c r="F880" s="55" t="s">
        <v>3433</v>
      </c>
      <c r="G880" s="55" t="s">
        <v>3433</v>
      </c>
      <c r="H880" s="55" t="s">
        <v>115</v>
      </c>
      <c r="I880" s="55" t="s">
        <v>3433</v>
      </c>
      <c r="J880" s="55" t="s">
        <v>3434</v>
      </c>
    </row>
    <row r="881" spans="1:10" x14ac:dyDescent="0.2">
      <c r="A881" s="54" t="s">
        <v>4320</v>
      </c>
      <c r="B881" s="54">
        <v>5108010105</v>
      </c>
      <c r="C881" s="54" t="s">
        <v>2612</v>
      </c>
      <c r="D881" s="54" t="s">
        <v>3439</v>
      </c>
      <c r="E881" s="54" t="s">
        <v>3432</v>
      </c>
      <c r="F881" s="54" t="s">
        <v>3433</v>
      </c>
      <c r="G881" s="54" t="s">
        <v>3433</v>
      </c>
      <c r="H881" s="54" t="s">
        <v>115</v>
      </c>
      <c r="I881" s="54" t="s">
        <v>3433</v>
      </c>
      <c r="J881" s="54" t="s">
        <v>3434</v>
      </c>
    </row>
    <row r="882" spans="1:10" x14ac:dyDescent="0.2">
      <c r="A882" s="55" t="s">
        <v>4321</v>
      </c>
      <c r="B882" s="55">
        <v>52</v>
      </c>
      <c r="C882" s="55" t="s">
        <v>2614</v>
      </c>
      <c r="D882" s="55" t="s">
        <v>3431</v>
      </c>
      <c r="E882" s="55" t="s">
        <v>3432</v>
      </c>
      <c r="F882" s="55" t="s">
        <v>3433</v>
      </c>
      <c r="G882" s="55" t="s">
        <v>3433</v>
      </c>
      <c r="H882" s="55" t="s">
        <v>115</v>
      </c>
      <c r="I882" s="55" t="s">
        <v>3434</v>
      </c>
      <c r="J882" s="55" t="s">
        <v>3434</v>
      </c>
    </row>
    <row r="883" spans="1:10" x14ac:dyDescent="0.2">
      <c r="A883" s="54" t="s">
        <v>4322</v>
      </c>
      <c r="B883" s="54">
        <v>5201</v>
      </c>
      <c r="C883" s="54" t="s">
        <v>2618</v>
      </c>
      <c r="D883" s="54" t="s">
        <v>3431</v>
      </c>
      <c r="E883" s="54" t="s">
        <v>3432</v>
      </c>
      <c r="F883" s="54" t="s">
        <v>3433</v>
      </c>
      <c r="G883" s="54" t="s">
        <v>3433</v>
      </c>
      <c r="H883" s="54" t="s">
        <v>115</v>
      </c>
      <c r="I883" s="54" t="s">
        <v>3434</v>
      </c>
      <c r="J883" s="54" t="s">
        <v>3434</v>
      </c>
    </row>
    <row r="884" spans="1:10" x14ac:dyDescent="0.2">
      <c r="A884" s="55" t="s">
        <v>4323</v>
      </c>
      <c r="B884" s="55">
        <v>520101</v>
      </c>
      <c r="C884" s="55" t="s">
        <v>2618</v>
      </c>
      <c r="D884" s="55" t="s">
        <v>3431</v>
      </c>
      <c r="E884" s="55" t="s">
        <v>3432</v>
      </c>
      <c r="F884" s="55" t="s">
        <v>3433</v>
      </c>
      <c r="G884" s="55" t="s">
        <v>3433</v>
      </c>
      <c r="H884" s="55" t="s">
        <v>115</v>
      </c>
      <c r="I884" s="55" t="s">
        <v>3434</v>
      </c>
      <c r="J884" s="55" t="s">
        <v>3434</v>
      </c>
    </row>
    <row r="885" spans="1:10" x14ac:dyDescent="0.2">
      <c r="A885" s="54" t="s">
        <v>4324</v>
      </c>
      <c r="B885" s="54">
        <v>52010101</v>
      </c>
      <c r="C885" s="54" t="s">
        <v>2441</v>
      </c>
      <c r="D885" s="54" t="s">
        <v>3439</v>
      </c>
      <c r="E885" s="54" t="s">
        <v>3432</v>
      </c>
      <c r="F885" s="54" t="s">
        <v>3433</v>
      </c>
      <c r="G885" s="54" t="s">
        <v>3433</v>
      </c>
      <c r="H885" s="54" t="s">
        <v>115</v>
      </c>
      <c r="I885" s="54" t="s">
        <v>3433</v>
      </c>
      <c r="J885" s="54" t="s">
        <v>3434</v>
      </c>
    </row>
    <row r="886" spans="1:10" x14ac:dyDescent="0.2">
      <c r="A886" s="55" t="s">
        <v>4325</v>
      </c>
      <c r="B886" s="55">
        <v>52010102</v>
      </c>
      <c r="C886" s="55" t="s">
        <v>2449</v>
      </c>
      <c r="D886" s="55" t="s">
        <v>3439</v>
      </c>
      <c r="E886" s="55" t="s">
        <v>3432</v>
      </c>
      <c r="F886" s="55" t="s">
        <v>3433</v>
      </c>
      <c r="G886" s="55" t="s">
        <v>3433</v>
      </c>
      <c r="H886" s="55" t="s">
        <v>115</v>
      </c>
      <c r="I886" s="55" t="s">
        <v>3433</v>
      </c>
      <c r="J886" s="55" t="s">
        <v>3434</v>
      </c>
    </row>
    <row r="887" spans="1:10" x14ac:dyDescent="0.2">
      <c r="A887" s="54" t="s">
        <v>4326</v>
      </c>
      <c r="B887" s="54">
        <v>52010103</v>
      </c>
      <c r="C887" s="54" t="s">
        <v>2445</v>
      </c>
      <c r="D887" s="54" t="s">
        <v>3439</v>
      </c>
      <c r="E887" s="54" t="s">
        <v>3432</v>
      </c>
      <c r="F887" s="54" t="s">
        <v>3433</v>
      </c>
      <c r="G887" s="54" t="s">
        <v>3433</v>
      </c>
      <c r="H887" s="54" t="s">
        <v>115</v>
      </c>
      <c r="I887" s="54" t="s">
        <v>3433</v>
      </c>
      <c r="J887" s="54" t="s">
        <v>3434</v>
      </c>
    </row>
    <row r="888" spans="1:10" x14ac:dyDescent="0.2">
      <c r="A888" s="55" t="s">
        <v>4327</v>
      </c>
      <c r="B888" s="55">
        <v>52010104</v>
      </c>
      <c r="C888" s="55" t="s">
        <v>2461</v>
      </c>
      <c r="D888" s="55" t="s">
        <v>3439</v>
      </c>
      <c r="E888" s="55" t="s">
        <v>3432</v>
      </c>
      <c r="F888" s="55" t="s">
        <v>3433</v>
      </c>
      <c r="G888" s="55" t="s">
        <v>3433</v>
      </c>
      <c r="H888" s="55" t="s">
        <v>115</v>
      </c>
      <c r="I888" s="55" t="s">
        <v>3433</v>
      </c>
      <c r="J888" s="55" t="s">
        <v>3434</v>
      </c>
    </row>
    <row r="889" spans="1:10" x14ac:dyDescent="0.2">
      <c r="A889" s="54" t="s">
        <v>4328</v>
      </c>
      <c r="B889" s="54">
        <v>52010105</v>
      </c>
      <c r="C889" s="54" t="s">
        <v>2635</v>
      </c>
      <c r="D889" s="54" t="s">
        <v>3439</v>
      </c>
      <c r="E889" s="54" t="s">
        <v>3432</v>
      </c>
      <c r="F889" s="54" t="s">
        <v>3433</v>
      </c>
      <c r="G889" s="54" t="s">
        <v>3433</v>
      </c>
      <c r="H889" s="54" t="s">
        <v>115</v>
      </c>
      <c r="I889" s="54" t="s">
        <v>3433</v>
      </c>
      <c r="J889" s="54" t="s">
        <v>3434</v>
      </c>
    </row>
    <row r="890" spans="1:10" x14ac:dyDescent="0.2">
      <c r="A890" s="55" t="s">
        <v>4329</v>
      </c>
      <c r="B890" s="55">
        <v>52010106</v>
      </c>
      <c r="C890" s="55" t="s">
        <v>2457</v>
      </c>
      <c r="D890" s="55" t="s">
        <v>3439</v>
      </c>
      <c r="E890" s="55" t="s">
        <v>3432</v>
      </c>
      <c r="F890" s="55" t="s">
        <v>3433</v>
      </c>
      <c r="G890" s="55" t="s">
        <v>3433</v>
      </c>
      <c r="H890" s="55" t="s">
        <v>115</v>
      </c>
      <c r="I890" s="55" t="s">
        <v>3433</v>
      </c>
      <c r="J890" s="55" t="s">
        <v>3434</v>
      </c>
    </row>
    <row r="891" spans="1:10" x14ac:dyDescent="0.2">
      <c r="A891" s="54" t="s">
        <v>4330</v>
      </c>
      <c r="B891" s="54">
        <v>52010107</v>
      </c>
      <c r="C891" s="54" t="s">
        <v>2465</v>
      </c>
      <c r="D891" s="54" t="s">
        <v>3439</v>
      </c>
      <c r="E891" s="54" t="s">
        <v>3432</v>
      </c>
      <c r="F891" s="54" t="s">
        <v>3433</v>
      </c>
      <c r="G891" s="54" t="s">
        <v>3433</v>
      </c>
      <c r="H891" s="54" t="s">
        <v>115</v>
      </c>
      <c r="I891" s="54" t="s">
        <v>3433</v>
      </c>
      <c r="J891" s="54" t="s">
        <v>3434</v>
      </c>
    </row>
    <row r="892" spans="1:10" x14ac:dyDescent="0.2">
      <c r="A892" s="55" t="s">
        <v>4331</v>
      </c>
      <c r="B892" s="55">
        <v>52010108</v>
      </c>
      <c r="C892" s="55" t="s">
        <v>2643</v>
      </c>
      <c r="D892" s="55" t="s">
        <v>3439</v>
      </c>
      <c r="E892" s="55" t="s">
        <v>3432</v>
      </c>
      <c r="F892" s="55" t="s">
        <v>3433</v>
      </c>
      <c r="G892" s="55" t="s">
        <v>3433</v>
      </c>
      <c r="H892" s="55" t="s">
        <v>115</v>
      </c>
      <c r="I892" s="55" t="s">
        <v>3433</v>
      </c>
      <c r="J892" s="55" t="s">
        <v>3434</v>
      </c>
    </row>
    <row r="893" spans="1:10" x14ac:dyDescent="0.2">
      <c r="A893" s="54" t="s">
        <v>4332</v>
      </c>
      <c r="B893" s="54">
        <v>52010109</v>
      </c>
      <c r="C893" s="54" t="s">
        <v>2471</v>
      </c>
      <c r="D893" s="54" t="s">
        <v>3439</v>
      </c>
      <c r="E893" s="54" t="s">
        <v>3432</v>
      </c>
      <c r="F893" s="54" t="s">
        <v>3433</v>
      </c>
      <c r="G893" s="54" t="s">
        <v>3433</v>
      </c>
      <c r="H893" s="54" t="s">
        <v>115</v>
      </c>
      <c r="I893" s="54" t="s">
        <v>3433</v>
      </c>
      <c r="J893" s="54" t="s">
        <v>3434</v>
      </c>
    </row>
    <row r="894" spans="1:10" x14ac:dyDescent="0.2">
      <c r="A894" s="55" t="s">
        <v>4333</v>
      </c>
      <c r="B894" s="55">
        <v>52010110</v>
      </c>
      <c r="C894" s="55" t="s">
        <v>2650</v>
      </c>
      <c r="D894" s="55" t="s">
        <v>3439</v>
      </c>
      <c r="E894" s="55" t="s">
        <v>3432</v>
      </c>
      <c r="F894" s="55" t="s">
        <v>3433</v>
      </c>
      <c r="G894" s="55" t="s">
        <v>3433</v>
      </c>
      <c r="H894" s="55" t="s">
        <v>115</v>
      </c>
      <c r="I894" s="55" t="s">
        <v>3433</v>
      </c>
      <c r="J894" s="55" t="s">
        <v>3434</v>
      </c>
    </row>
    <row r="895" spans="1:10" x14ac:dyDescent="0.2">
      <c r="A895" s="54" t="s">
        <v>4334</v>
      </c>
      <c r="B895" s="54">
        <v>52010111</v>
      </c>
      <c r="C895" s="54" t="s">
        <v>2654</v>
      </c>
      <c r="D895" s="54" t="s">
        <v>3439</v>
      </c>
      <c r="E895" s="54" t="s">
        <v>3432</v>
      </c>
      <c r="F895" s="54" t="s">
        <v>3433</v>
      </c>
      <c r="G895" s="54" t="s">
        <v>3433</v>
      </c>
      <c r="H895" s="54" t="s">
        <v>115</v>
      </c>
      <c r="I895" s="54" t="s">
        <v>3433</v>
      </c>
      <c r="J895" s="54" t="s">
        <v>3434</v>
      </c>
    </row>
    <row r="896" spans="1:10" x14ac:dyDescent="0.2">
      <c r="A896" s="55" t="s">
        <v>4335</v>
      </c>
      <c r="B896" s="55">
        <v>52010112</v>
      </c>
      <c r="C896" s="55" t="s">
        <v>2658</v>
      </c>
      <c r="D896" s="55" t="s">
        <v>3439</v>
      </c>
      <c r="E896" s="55" t="s">
        <v>3432</v>
      </c>
      <c r="F896" s="55" t="s">
        <v>3433</v>
      </c>
      <c r="G896" s="55" t="s">
        <v>3433</v>
      </c>
      <c r="H896" s="55" t="s">
        <v>115</v>
      </c>
      <c r="I896" s="55" t="s">
        <v>3433</v>
      </c>
      <c r="J896" s="55" t="s">
        <v>3434</v>
      </c>
    </row>
    <row r="897" spans="1:10" x14ac:dyDescent="0.2">
      <c r="A897" s="54" t="s">
        <v>4336</v>
      </c>
      <c r="B897" s="54">
        <v>52010113</v>
      </c>
      <c r="C897" s="54" t="s">
        <v>2662</v>
      </c>
      <c r="D897" s="54" t="s">
        <v>3439</v>
      </c>
      <c r="E897" s="54" t="s">
        <v>3432</v>
      </c>
      <c r="F897" s="54" t="s">
        <v>3433</v>
      </c>
      <c r="G897" s="54" t="s">
        <v>3433</v>
      </c>
      <c r="H897" s="54" t="s">
        <v>115</v>
      </c>
      <c r="I897" s="54" t="s">
        <v>3433</v>
      </c>
      <c r="J897" s="54" t="s">
        <v>3434</v>
      </c>
    </row>
    <row r="898" spans="1:10" x14ac:dyDescent="0.2">
      <c r="A898" s="55" t="s">
        <v>4337</v>
      </c>
      <c r="B898" s="55">
        <v>5202</v>
      </c>
      <c r="C898" s="55" t="s">
        <v>2666</v>
      </c>
      <c r="D898" s="55" t="s">
        <v>3431</v>
      </c>
      <c r="E898" s="55" t="s">
        <v>3432</v>
      </c>
      <c r="F898" s="55" t="s">
        <v>3433</v>
      </c>
      <c r="G898" s="55" t="s">
        <v>3433</v>
      </c>
      <c r="H898" s="55" t="s">
        <v>115</v>
      </c>
      <c r="I898" s="55" t="s">
        <v>3434</v>
      </c>
      <c r="J898" s="55" t="s">
        <v>3434</v>
      </c>
    </row>
    <row r="899" spans="1:10" x14ac:dyDescent="0.2">
      <c r="A899" s="54" t="s">
        <v>4338</v>
      </c>
      <c r="B899" s="54">
        <v>520201</v>
      </c>
      <c r="C899" s="54" t="s">
        <v>2666</v>
      </c>
      <c r="D899" s="54" t="s">
        <v>3431</v>
      </c>
      <c r="E899" s="54" t="s">
        <v>3432</v>
      </c>
      <c r="F899" s="54" t="s">
        <v>3433</v>
      </c>
      <c r="G899" s="54" t="s">
        <v>3433</v>
      </c>
      <c r="H899" s="54" t="s">
        <v>115</v>
      </c>
      <c r="I899" s="54" t="s">
        <v>3434</v>
      </c>
      <c r="J899" s="54" t="s">
        <v>3434</v>
      </c>
    </row>
    <row r="900" spans="1:10" x14ac:dyDescent="0.2">
      <c r="A900" s="55" t="s">
        <v>4339</v>
      </c>
      <c r="B900" s="55">
        <v>52020101</v>
      </c>
      <c r="C900" s="55" t="s">
        <v>2551</v>
      </c>
      <c r="D900" s="55" t="s">
        <v>3439</v>
      </c>
      <c r="E900" s="55" t="s">
        <v>3432</v>
      </c>
      <c r="F900" s="55" t="s">
        <v>3433</v>
      </c>
      <c r="G900" s="55" t="s">
        <v>3433</v>
      </c>
      <c r="H900" s="55" t="s">
        <v>115</v>
      </c>
      <c r="I900" s="55" t="s">
        <v>3433</v>
      </c>
      <c r="J900" s="55" t="s">
        <v>3434</v>
      </c>
    </row>
    <row r="901" spans="1:10" x14ac:dyDescent="0.2">
      <c r="A901" s="54" t="s">
        <v>4340</v>
      </c>
      <c r="B901" s="54">
        <v>52020102</v>
      </c>
      <c r="C901" s="54" t="s">
        <v>116</v>
      </c>
      <c r="D901" s="54" t="s">
        <v>3439</v>
      </c>
      <c r="E901" s="54" t="s">
        <v>3432</v>
      </c>
      <c r="F901" s="54" t="s">
        <v>3433</v>
      </c>
      <c r="G901" s="54" t="s">
        <v>3433</v>
      </c>
      <c r="H901" s="54" t="s">
        <v>115</v>
      </c>
      <c r="I901" s="54" t="s">
        <v>3433</v>
      </c>
      <c r="J901" s="54" t="s">
        <v>3434</v>
      </c>
    </row>
    <row r="902" spans="1:10" x14ac:dyDescent="0.2">
      <c r="A902" s="55" t="s">
        <v>4341</v>
      </c>
      <c r="B902" s="55">
        <v>52020103</v>
      </c>
      <c r="C902" s="55" t="s">
        <v>2677</v>
      </c>
      <c r="D902" s="55" t="s">
        <v>3439</v>
      </c>
      <c r="E902" s="55" t="s">
        <v>3432</v>
      </c>
      <c r="F902" s="55" t="s">
        <v>3433</v>
      </c>
      <c r="G902" s="55" t="s">
        <v>3433</v>
      </c>
      <c r="H902" s="55" t="s">
        <v>115</v>
      </c>
      <c r="I902" s="55" t="s">
        <v>3433</v>
      </c>
      <c r="J902" s="55" t="s">
        <v>3434</v>
      </c>
    </row>
    <row r="903" spans="1:10" x14ac:dyDescent="0.2">
      <c r="A903" s="54" t="s">
        <v>4342</v>
      </c>
      <c r="B903" s="54">
        <v>52020104</v>
      </c>
      <c r="C903" s="54" t="s">
        <v>2681</v>
      </c>
      <c r="D903" s="54" t="s">
        <v>3439</v>
      </c>
      <c r="E903" s="54" t="s">
        <v>3432</v>
      </c>
      <c r="F903" s="54" t="s">
        <v>3433</v>
      </c>
      <c r="G903" s="54" t="s">
        <v>3433</v>
      </c>
      <c r="H903" s="54" t="s">
        <v>115</v>
      </c>
      <c r="I903" s="54" t="s">
        <v>3433</v>
      </c>
      <c r="J903" s="54" t="s">
        <v>3434</v>
      </c>
    </row>
    <row r="904" spans="1:10" x14ac:dyDescent="0.2">
      <c r="A904" s="55" t="s">
        <v>4343</v>
      </c>
      <c r="B904" s="55">
        <v>52020105</v>
      </c>
      <c r="C904" s="55" t="s">
        <v>2683</v>
      </c>
      <c r="D904" s="55" t="s">
        <v>3439</v>
      </c>
      <c r="E904" s="55" t="s">
        <v>3432</v>
      </c>
      <c r="F904" s="55" t="s">
        <v>3433</v>
      </c>
      <c r="G904" s="55" t="s">
        <v>3433</v>
      </c>
      <c r="H904" s="55" t="s">
        <v>115</v>
      </c>
      <c r="I904" s="55" t="s">
        <v>3433</v>
      </c>
      <c r="J904" s="55" t="s">
        <v>3434</v>
      </c>
    </row>
    <row r="905" spans="1:10" x14ac:dyDescent="0.2">
      <c r="A905" s="54" t="s">
        <v>4344</v>
      </c>
      <c r="B905" s="54">
        <v>52020106</v>
      </c>
      <c r="C905" s="54" t="s">
        <v>535</v>
      </c>
      <c r="D905" s="54" t="s">
        <v>3439</v>
      </c>
      <c r="E905" s="54" t="s">
        <v>3432</v>
      </c>
      <c r="F905" s="54" t="s">
        <v>3433</v>
      </c>
      <c r="G905" s="54" t="s">
        <v>3433</v>
      </c>
      <c r="H905" s="54" t="s">
        <v>115</v>
      </c>
      <c r="I905" s="54" t="s">
        <v>3433</v>
      </c>
      <c r="J905" s="54" t="s">
        <v>3434</v>
      </c>
    </row>
    <row r="906" spans="1:10" x14ac:dyDescent="0.2">
      <c r="A906" s="55" t="s">
        <v>4345</v>
      </c>
      <c r="B906" s="55">
        <v>52020107</v>
      </c>
      <c r="C906" s="55" t="s">
        <v>2690</v>
      </c>
      <c r="D906" s="55" t="s">
        <v>3439</v>
      </c>
      <c r="E906" s="55" t="s">
        <v>3432</v>
      </c>
      <c r="F906" s="55" t="s">
        <v>3433</v>
      </c>
      <c r="G906" s="55" t="s">
        <v>3433</v>
      </c>
      <c r="H906" s="55" t="s">
        <v>115</v>
      </c>
      <c r="I906" s="55" t="s">
        <v>3433</v>
      </c>
      <c r="J906" s="55" t="s">
        <v>3434</v>
      </c>
    </row>
    <row r="907" spans="1:10" x14ac:dyDescent="0.2">
      <c r="A907" s="54" t="s">
        <v>4346</v>
      </c>
      <c r="B907" s="54">
        <v>52020108</v>
      </c>
      <c r="C907" s="54" t="s">
        <v>2694</v>
      </c>
      <c r="D907" s="54" t="s">
        <v>3439</v>
      </c>
      <c r="E907" s="54" t="s">
        <v>3432</v>
      </c>
      <c r="F907" s="54" t="s">
        <v>3433</v>
      </c>
      <c r="G907" s="54" t="s">
        <v>3433</v>
      </c>
      <c r="H907" s="54" t="s">
        <v>115</v>
      </c>
      <c r="I907" s="54" t="s">
        <v>3433</v>
      </c>
      <c r="J907" s="54" t="s">
        <v>3434</v>
      </c>
    </row>
    <row r="908" spans="1:10" x14ac:dyDescent="0.2">
      <c r="A908" s="55" t="s">
        <v>4347</v>
      </c>
      <c r="B908" s="55">
        <v>52020109</v>
      </c>
      <c r="C908" s="55" t="s">
        <v>2698</v>
      </c>
      <c r="D908" s="55" t="s">
        <v>3439</v>
      </c>
      <c r="E908" s="55" t="s">
        <v>3432</v>
      </c>
      <c r="F908" s="55" t="s">
        <v>3433</v>
      </c>
      <c r="G908" s="55" t="s">
        <v>3433</v>
      </c>
      <c r="H908" s="55" t="s">
        <v>115</v>
      </c>
      <c r="I908" s="55" t="s">
        <v>3433</v>
      </c>
      <c r="J908" s="55" t="s">
        <v>3434</v>
      </c>
    </row>
    <row r="909" spans="1:10" x14ac:dyDescent="0.2">
      <c r="A909" s="54" t="s">
        <v>4348</v>
      </c>
      <c r="B909" s="54">
        <v>52020110</v>
      </c>
      <c r="C909" s="54" t="s">
        <v>2702</v>
      </c>
      <c r="D909" s="54" t="s">
        <v>3439</v>
      </c>
      <c r="E909" s="54" t="s">
        <v>3432</v>
      </c>
      <c r="F909" s="54" t="s">
        <v>3433</v>
      </c>
      <c r="G909" s="54" t="s">
        <v>3433</v>
      </c>
      <c r="H909" s="54" t="s">
        <v>115</v>
      </c>
      <c r="I909" s="54" t="s">
        <v>3433</v>
      </c>
      <c r="J909" s="54" t="s">
        <v>3434</v>
      </c>
    </row>
    <row r="910" spans="1:10" x14ac:dyDescent="0.2">
      <c r="A910" s="55" t="s">
        <v>4349</v>
      </c>
      <c r="B910" s="55">
        <v>52020111</v>
      </c>
      <c r="C910" s="55" t="s">
        <v>2704</v>
      </c>
      <c r="D910" s="55" t="s">
        <v>3439</v>
      </c>
      <c r="E910" s="55" t="s">
        <v>3432</v>
      </c>
      <c r="F910" s="55" t="s">
        <v>3433</v>
      </c>
      <c r="G910" s="55" t="s">
        <v>3433</v>
      </c>
      <c r="H910" s="55" t="s">
        <v>115</v>
      </c>
      <c r="I910" s="55" t="s">
        <v>3433</v>
      </c>
      <c r="J910" s="55" t="s">
        <v>3434</v>
      </c>
    </row>
    <row r="911" spans="1:10" x14ac:dyDescent="0.2">
      <c r="A911" s="54" t="s">
        <v>4350</v>
      </c>
      <c r="B911" s="54">
        <v>52020112</v>
      </c>
      <c r="C911" s="54" t="s">
        <v>2706</v>
      </c>
      <c r="D911" s="54" t="s">
        <v>3439</v>
      </c>
      <c r="E911" s="54" t="s">
        <v>3432</v>
      </c>
      <c r="F911" s="54" t="s">
        <v>3433</v>
      </c>
      <c r="G911" s="54" t="s">
        <v>3433</v>
      </c>
      <c r="H911" s="54" t="s">
        <v>115</v>
      </c>
      <c r="I911" s="54" t="s">
        <v>3433</v>
      </c>
      <c r="J911" s="54" t="s">
        <v>3434</v>
      </c>
    </row>
    <row r="912" spans="1:10" x14ac:dyDescent="0.2">
      <c r="A912" s="55" t="s">
        <v>4351</v>
      </c>
      <c r="B912" s="55">
        <v>52020114</v>
      </c>
      <c r="C912" s="55" t="s">
        <v>2710</v>
      </c>
      <c r="D912" s="55" t="s">
        <v>3439</v>
      </c>
      <c r="E912" s="55" t="s">
        <v>3432</v>
      </c>
      <c r="F912" s="55" t="s">
        <v>3433</v>
      </c>
      <c r="G912" s="55" t="s">
        <v>3433</v>
      </c>
      <c r="H912" s="55" t="s">
        <v>115</v>
      </c>
      <c r="I912" s="55" t="s">
        <v>3433</v>
      </c>
      <c r="J912" s="55" t="s">
        <v>3434</v>
      </c>
    </row>
    <row r="913" spans="1:10" x14ac:dyDescent="0.2">
      <c r="A913" s="54" t="s">
        <v>4352</v>
      </c>
      <c r="B913" s="54">
        <v>52020115</v>
      </c>
      <c r="C913" s="54" t="s">
        <v>2712</v>
      </c>
      <c r="D913" s="54" t="s">
        <v>3439</v>
      </c>
      <c r="E913" s="54" t="s">
        <v>3432</v>
      </c>
      <c r="F913" s="54" t="s">
        <v>3433</v>
      </c>
      <c r="G913" s="54" t="s">
        <v>3433</v>
      </c>
      <c r="H913" s="54" t="s">
        <v>115</v>
      </c>
      <c r="I913" s="54" t="s">
        <v>3433</v>
      </c>
      <c r="J913" s="54" t="s">
        <v>3434</v>
      </c>
    </row>
    <row r="914" spans="1:10" x14ac:dyDescent="0.2">
      <c r="A914" s="55" t="s">
        <v>4353</v>
      </c>
      <c r="B914" s="55">
        <v>5203</v>
      </c>
      <c r="C914" s="55" t="s">
        <v>2716</v>
      </c>
      <c r="D914" s="55" t="s">
        <v>3431</v>
      </c>
      <c r="E914" s="55" t="s">
        <v>3432</v>
      </c>
      <c r="F914" s="55" t="s">
        <v>3433</v>
      </c>
      <c r="G914" s="55" t="s">
        <v>3433</v>
      </c>
      <c r="H914" s="55" t="s">
        <v>115</v>
      </c>
      <c r="I914" s="55" t="s">
        <v>3434</v>
      </c>
      <c r="J914" s="55" t="s">
        <v>3434</v>
      </c>
    </row>
    <row r="915" spans="1:10" x14ac:dyDescent="0.2">
      <c r="A915" s="54" t="s">
        <v>4354</v>
      </c>
      <c r="B915" s="54">
        <v>520301</v>
      </c>
      <c r="C915" s="54" t="s">
        <v>2716</v>
      </c>
      <c r="D915" s="54" t="s">
        <v>3431</v>
      </c>
      <c r="E915" s="54" t="s">
        <v>3432</v>
      </c>
      <c r="F915" s="54" t="s">
        <v>3433</v>
      </c>
      <c r="G915" s="54" t="s">
        <v>3433</v>
      </c>
      <c r="H915" s="54" t="s">
        <v>115</v>
      </c>
      <c r="I915" s="54" t="s">
        <v>3434</v>
      </c>
      <c r="J915" s="54" t="s">
        <v>3434</v>
      </c>
    </row>
    <row r="916" spans="1:10" x14ac:dyDescent="0.2">
      <c r="A916" s="55" t="s">
        <v>4355</v>
      </c>
      <c r="B916" s="55">
        <v>52030101</v>
      </c>
      <c r="C916" s="55" t="s">
        <v>2385</v>
      </c>
      <c r="D916" s="55" t="s">
        <v>3439</v>
      </c>
      <c r="E916" s="55" t="s">
        <v>3432</v>
      </c>
      <c r="F916" s="55" t="s">
        <v>3433</v>
      </c>
      <c r="G916" s="55" t="s">
        <v>3433</v>
      </c>
      <c r="H916" s="55" t="s">
        <v>115</v>
      </c>
      <c r="I916" s="55" t="s">
        <v>3433</v>
      </c>
      <c r="J916" s="55" t="s">
        <v>3434</v>
      </c>
    </row>
    <row r="917" spans="1:10" x14ac:dyDescent="0.2">
      <c r="A917" s="54" t="s">
        <v>4356</v>
      </c>
      <c r="B917" s="54">
        <v>52030102</v>
      </c>
      <c r="C917" s="54" t="s">
        <v>2724</v>
      </c>
      <c r="D917" s="54" t="s">
        <v>3439</v>
      </c>
      <c r="E917" s="54" t="s">
        <v>3432</v>
      </c>
      <c r="F917" s="54" t="s">
        <v>3433</v>
      </c>
      <c r="G917" s="54" t="s">
        <v>3433</v>
      </c>
      <c r="H917" s="54" t="s">
        <v>115</v>
      </c>
      <c r="I917" s="54" t="s">
        <v>3433</v>
      </c>
      <c r="J917" s="54" t="s">
        <v>3433</v>
      </c>
    </row>
    <row r="918" spans="1:10" x14ac:dyDescent="0.2">
      <c r="A918" s="55" t="s">
        <v>4357</v>
      </c>
      <c r="B918" s="55">
        <v>52030103</v>
      </c>
      <c r="C918" s="55" t="s">
        <v>2728</v>
      </c>
      <c r="D918" s="55" t="s">
        <v>3439</v>
      </c>
      <c r="E918" s="55" t="s">
        <v>3432</v>
      </c>
      <c r="F918" s="55" t="s">
        <v>3433</v>
      </c>
      <c r="G918" s="55" t="s">
        <v>3433</v>
      </c>
      <c r="H918" s="55" t="s">
        <v>115</v>
      </c>
      <c r="I918" s="55" t="s">
        <v>3433</v>
      </c>
      <c r="J918" s="55" t="s">
        <v>3434</v>
      </c>
    </row>
    <row r="919" spans="1:10" x14ac:dyDescent="0.2">
      <c r="A919" s="54" t="s">
        <v>4358</v>
      </c>
      <c r="B919" s="54">
        <v>52030104</v>
      </c>
      <c r="C919" s="54" t="s">
        <v>2732</v>
      </c>
      <c r="D919" s="54" t="s">
        <v>3439</v>
      </c>
      <c r="E919" s="54" t="s">
        <v>3432</v>
      </c>
      <c r="F919" s="54" t="s">
        <v>3433</v>
      </c>
      <c r="G919" s="54" t="s">
        <v>3433</v>
      </c>
      <c r="H919" s="54" t="s">
        <v>115</v>
      </c>
      <c r="I919" s="54" t="s">
        <v>3433</v>
      </c>
      <c r="J919" s="54" t="s">
        <v>3434</v>
      </c>
    </row>
    <row r="920" spans="1:10" x14ac:dyDescent="0.2">
      <c r="A920" s="55" t="s">
        <v>4359</v>
      </c>
      <c r="B920" s="55">
        <v>52030105</v>
      </c>
      <c r="C920" s="55" t="s">
        <v>2736</v>
      </c>
      <c r="D920" s="55" t="s">
        <v>3439</v>
      </c>
      <c r="E920" s="55" t="s">
        <v>3432</v>
      </c>
      <c r="F920" s="55" t="s">
        <v>3433</v>
      </c>
      <c r="G920" s="55" t="s">
        <v>3433</v>
      </c>
      <c r="H920" s="55" t="s">
        <v>115</v>
      </c>
      <c r="I920" s="55" t="s">
        <v>3433</v>
      </c>
      <c r="J920" s="55" t="s">
        <v>3434</v>
      </c>
    </row>
    <row r="921" spans="1:10" x14ac:dyDescent="0.2">
      <c r="A921" s="54" t="s">
        <v>4360</v>
      </c>
      <c r="B921" s="54">
        <v>52030106</v>
      </c>
      <c r="C921" s="54" t="s">
        <v>2740</v>
      </c>
      <c r="D921" s="54" t="s">
        <v>3439</v>
      </c>
      <c r="E921" s="54" t="s">
        <v>3432</v>
      </c>
      <c r="F921" s="54" t="s">
        <v>3433</v>
      </c>
      <c r="G921" s="54" t="s">
        <v>3433</v>
      </c>
      <c r="H921" s="54" t="s">
        <v>115</v>
      </c>
      <c r="I921" s="54" t="s">
        <v>3433</v>
      </c>
      <c r="J921" s="54" t="s">
        <v>3433</v>
      </c>
    </row>
    <row r="922" spans="1:10" x14ac:dyDescent="0.2">
      <c r="A922" s="55" t="s">
        <v>4361</v>
      </c>
      <c r="B922" s="55">
        <v>52030107</v>
      </c>
      <c r="C922" s="55" t="s">
        <v>2744</v>
      </c>
      <c r="D922" s="55" t="s">
        <v>3439</v>
      </c>
      <c r="E922" s="55" t="s">
        <v>3432</v>
      </c>
      <c r="F922" s="55" t="s">
        <v>3433</v>
      </c>
      <c r="G922" s="55" t="s">
        <v>3433</v>
      </c>
      <c r="H922" s="55" t="s">
        <v>115</v>
      </c>
      <c r="I922" s="55" t="s">
        <v>3433</v>
      </c>
      <c r="J922" s="55" t="s">
        <v>3433</v>
      </c>
    </row>
    <row r="923" spans="1:10" x14ac:dyDescent="0.2">
      <c r="A923" s="54" t="s">
        <v>4362</v>
      </c>
      <c r="B923" s="54">
        <v>52030108</v>
      </c>
      <c r="C923" s="54" t="s">
        <v>2748</v>
      </c>
      <c r="D923" s="54" t="s">
        <v>3439</v>
      </c>
      <c r="E923" s="54" t="s">
        <v>3432</v>
      </c>
      <c r="F923" s="54" t="s">
        <v>3433</v>
      </c>
      <c r="G923" s="54" t="s">
        <v>3433</v>
      </c>
      <c r="H923" s="54" t="s">
        <v>115</v>
      </c>
      <c r="I923" s="54" t="s">
        <v>3433</v>
      </c>
      <c r="J923" s="54" t="s">
        <v>3434</v>
      </c>
    </row>
    <row r="924" spans="1:10" x14ac:dyDescent="0.2">
      <c r="A924" s="55" t="s">
        <v>4363</v>
      </c>
      <c r="B924" s="55">
        <v>52030109</v>
      </c>
      <c r="C924" s="55" t="s">
        <v>2752</v>
      </c>
      <c r="D924" s="55" t="s">
        <v>3439</v>
      </c>
      <c r="E924" s="55" t="s">
        <v>3432</v>
      </c>
      <c r="F924" s="55" t="s">
        <v>3433</v>
      </c>
      <c r="G924" s="55" t="s">
        <v>3433</v>
      </c>
      <c r="H924" s="55" t="s">
        <v>115</v>
      </c>
      <c r="I924" s="55" t="s">
        <v>3433</v>
      </c>
      <c r="J924" s="55" t="s">
        <v>3433</v>
      </c>
    </row>
    <row r="925" spans="1:10" x14ac:dyDescent="0.2">
      <c r="A925" s="54" t="s">
        <v>4364</v>
      </c>
      <c r="B925" s="54">
        <v>52030110</v>
      </c>
      <c r="C925" s="54" t="s">
        <v>2756</v>
      </c>
      <c r="D925" s="54" t="s">
        <v>3439</v>
      </c>
      <c r="E925" s="54" t="s">
        <v>3432</v>
      </c>
      <c r="F925" s="54" t="s">
        <v>3433</v>
      </c>
      <c r="G925" s="54" t="s">
        <v>3433</v>
      </c>
      <c r="H925" s="54" t="s">
        <v>115</v>
      </c>
      <c r="I925" s="54" t="s">
        <v>3433</v>
      </c>
      <c r="J925" s="54" t="s">
        <v>3434</v>
      </c>
    </row>
    <row r="926" spans="1:10" x14ac:dyDescent="0.2">
      <c r="A926" s="55" t="s">
        <v>4365</v>
      </c>
      <c r="B926" s="55">
        <v>52030111</v>
      </c>
      <c r="C926" s="55" t="s">
        <v>2760</v>
      </c>
      <c r="D926" s="55" t="s">
        <v>3439</v>
      </c>
      <c r="E926" s="55" t="s">
        <v>3432</v>
      </c>
      <c r="F926" s="55" t="s">
        <v>3433</v>
      </c>
      <c r="G926" s="55" t="s">
        <v>3433</v>
      </c>
      <c r="H926" s="55" t="s">
        <v>115</v>
      </c>
      <c r="I926" s="55" t="s">
        <v>3433</v>
      </c>
      <c r="J926" s="55" t="s">
        <v>3434</v>
      </c>
    </row>
    <row r="927" spans="1:10" x14ac:dyDescent="0.2">
      <c r="A927" s="54" t="s">
        <v>4366</v>
      </c>
      <c r="B927" s="54">
        <v>52030112</v>
      </c>
      <c r="C927" s="54" t="s">
        <v>2764</v>
      </c>
      <c r="D927" s="54" t="s">
        <v>3439</v>
      </c>
      <c r="E927" s="54" t="s">
        <v>3432</v>
      </c>
      <c r="F927" s="54" t="s">
        <v>3433</v>
      </c>
      <c r="G927" s="54" t="s">
        <v>3433</v>
      </c>
      <c r="H927" s="54" t="s">
        <v>115</v>
      </c>
      <c r="I927" s="54" t="s">
        <v>3433</v>
      </c>
      <c r="J927" s="54" t="s">
        <v>3434</v>
      </c>
    </row>
    <row r="928" spans="1:10" x14ac:dyDescent="0.2">
      <c r="A928" s="55" t="s">
        <v>4367</v>
      </c>
      <c r="B928" s="55">
        <v>52030113</v>
      </c>
      <c r="C928" s="55" t="s">
        <v>2766</v>
      </c>
      <c r="D928" s="55" t="s">
        <v>3439</v>
      </c>
      <c r="E928" s="55" t="s">
        <v>3432</v>
      </c>
      <c r="F928" s="55" t="s">
        <v>3433</v>
      </c>
      <c r="G928" s="55" t="s">
        <v>3433</v>
      </c>
      <c r="H928" s="55" t="s">
        <v>115</v>
      </c>
      <c r="I928" s="55" t="s">
        <v>3433</v>
      </c>
      <c r="J928" s="55" t="s">
        <v>3434</v>
      </c>
    </row>
    <row r="929" spans="1:10" x14ac:dyDescent="0.2">
      <c r="A929" s="54" t="s">
        <v>4368</v>
      </c>
      <c r="B929" s="54">
        <v>52030114</v>
      </c>
      <c r="C929" s="54" t="s">
        <v>2361</v>
      </c>
      <c r="D929" s="54" t="s">
        <v>3439</v>
      </c>
      <c r="E929" s="54" t="s">
        <v>3432</v>
      </c>
      <c r="F929" s="54" t="s">
        <v>3433</v>
      </c>
      <c r="G929" s="54" t="s">
        <v>3433</v>
      </c>
      <c r="H929" s="54" t="s">
        <v>115</v>
      </c>
      <c r="I929" s="54" t="s">
        <v>3433</v>
      </c>
      <c r="J929" s="54" t="s">
        <v>3433</v>
      </c>
    </row>
    <row r="930" spans="1:10" x14ac:dyDescent="0.2">
      <c r="A930" s="55" t="s">
        <v>4369</v>
      </c>
      <c r="B930" s="55">
        <v>52030115</v>
      </c>
      <c r="C930" s="55" t="s">
        <v>2773</v>
      </c>
      <c r="D930" s="55" t="s">
        <v>3439</v>
      </c>
      <c r="E930" s="55" t="s">
        <v>3432</v>
      </c>
      <c r="F930" s="55" t="s">
        <v>3433</v>
      </c>
      <c r="G930" s="55" t="s">
        <v>3433</v>
      </c>
      <c r="H930" s="55" t="s">
        <v>115</v>
      </c>
      <c r="I930" s="55" t="s">
        <v>3433</v>
      </c>
      <c r="J930" s="55" t="s">
        <v>3434</v>
      </c>
    </row>
    <row r="931" spans="1:10" x14ac:dyDescent="0.2">
      <c r="A931" s="54" t="s">
        <v>4370</v>
      </c>
      <c r="B931" s="54">
        <v>5204</v>
      </c>
      <c r="C931" s="54" t="s">
        <v>2287</v>
      </c>
      <c r="D931" s="54" t="s">
        <v>3431</v>
      </c>
      <c r="E931" s="54" t="s">
        <v>3432</v>
      </c>
      <c r="F931" s="54" t="s">
        <v>3433</v>
      </c>
      <c r="G931" s="54" t="s">
        <v>3433</v>
      </c>
      <c r="H931" s="54" t="s">
        <v>115</v>
      </c>
      <c r="I931" s="54" t="s">
        <v>3434</v>
      </c>
      <c r="J931" s="54" t="s">
        <v>3434</v>
      </c>
    </row>
    <row r="932" spans="1:10" x14ac:dyDescent="0.2">
      <c r="A932" s="55" t="s">
        <v>4371</v>
      </c>
      <c r="B932" s="55">
        <v>520401</v>
      </c>
      <c r="C932" s="55" t="s">
        <v>2287</v>
      </c>
      <c r="D932" s="55" t="s">
        <v>3431</v>
      </c>
      <c r="E932" s="55" t="s">
        <v>3432</v>
      </c>
      <c r="F932" s="55" t="s">
        <v>3433</v>
      </c>
      <c r="G932" s="55" t="s">
        <v>3433</v>
      </c>
      <c r="H932" s="55" t="s">
        <v>115</v>
      </c>
      <c r="I932" s="55" t="s">
        <v>3434</v>
      </c>
      <c r="J932" s="55" t="s">
        <v>3434</v>
      </c>
    </row>
    <row r="933" spans="1:10" x14ac:dyDescent="0.2">
      <c r="A933" s="54" t="s">
        <v>4372</v>
      </c>
      <c r="B933" s="54">
        <v>52040101</v>
      </c>
      <c r="C933" s="54" t="s">
        <v>2291</v>
      </c>
      <c r="D933" s="54" t="s">
        <v>3439</v>
      </c>
      <c r="E933" s="54" t="s">
        <v>3432</v>
      </c>
      <c r="F933" s="54" t="s">
        <v>3433</v>
      </c>
      <c r="G933" s="54" t="s">
        <v>3433</v>
      </c>
      <c r="H933" s="54" t="s">
        <v>115</v>
      </c>
      <c r="I933" s="54" t="s">
        <v>3433</v>
      </c>
      <c r="J933" s="54" t="s">
        <v>3434</v>
      </c>
    </row>
    <row r="934" spans="1:10" x14ac:dyDescent="0.2">
      <c r="A934" s="55" t="s">
        <v>4373</v>
      </c>
      <c r="B934" s="55">
        <v>52040102</v>
      </c>
      <c r="C934" s="55" t="s">
        <v>2295</v>
      </c>
      <c r="D934" s="55" t="s">
        <v>3439</v>
      </c>
      <c r="E934" s="55" t="s">
        <v>3432</v>
      </c>
      <c r="F934" s="55" t="s">
        <v>3433</v>
      </c>
      <c r="G934" s="55" t="s">
        <v>3433</v>
      </c>
      <c r="H934" s="55" t="s">
        <v>115</v>
      </c>
      <c r="I934" s="55" t="s">
        <v>3433</v>
      </c>
      <c r="J934" s="55" t="s">
        <v>3434</v>
      </c>
    </row>
    <row r="935" spans="1:10" x14ac:dyDescent="0.2">
      <c r="A935" s="54" t="s">
        <v>4374</v>
      </c>
      <c r="B935" s="54">
        <v>52040103</v>
      </c>
      <c r="C935" s="54" t="s">
        <v>2303</v>
      </c>
      <c r="D935" s="54" t="s">
        <v>3439</v>
      </c>
      <c r="E935" s="54" t="s">
        <v>3432</v>
      </c>
      <c r="F935" s="54" t="s">
        <v>3433</v>
      </c>
      <c r="G935" s="54" t="s">
        <v>3433</v>
      </c>
      <c r="H935" s="54" t="s">
        <v>115</v>
      </c>
      <c r="I935" s="54" t="s">
        <v>3433</v>
      </c>
      <c r="J935" s="54" t="s">
        <v>3434</v>
      </c>
    </row>
    <row r="936" spans="1:10" x14ac:dyDescent="0.2">
      <c r="A936" s="55" t="s">
        <v>4375</v>
      </c>
      <c r="B936" s="55">
        <v>52040104</v>
      </c>
      <c r="C936" s="55" t="s">
        <v>2307</v>
      </c>
      <c r="D936" s="55" t="s">
        <v>3439</v>
      </c>
      <c r="E936" s="55" t="s">
        <v>3432</v>
      </c>
      <c r="F936" s="55" t="s">
        <v>3433</v>
      </c>
      <c r="G936" s="55" t="s">
        <v>3433</v>
      </c>
      <c r="H936" s="55" t="s">
        <v>115</v>
      </c>
      <c r="I936" s="55" t="s">
        <v>3433</v>
      </c>
      <c r="J936" s="55" t="s">
        <v>3434</v>
      </c>
    </row>
    <row r="937" spans="1:10" x14ac:dyDescent="0.2">
      <c r="A937" s="54" t="s">
        <v>4376</v>
      </c>
      <c r="B937" s="54">
        <v>52040105</v>
      </c>
      <c r="C937" s="54" t="s">
        <v>2311</v>
      </c>
      <c r="D937" s="54" t="s">
        <v>3439</v>
      </c>
      <c r="E937" s="54" t="s">
        <v>3432</v>
      </c>
      <c r="F937" s="54" t="s">
        <v>3433</v>
      </c>
      <c r="G937" s="54" t="s">
        <v>3433</v>
      </c>
      <c r="H937" s="54" t="s">
        <v>115</v>
      </c>
      <c r="I937" s="54" t="s">
        <v>3433</v>
      </c>
      <c r="J937" s="54" t="s">
        <v>3434</v>
      </c>
    </row>
    <row r="938" spans="1:10" x14ac:dyDescent="0.2">
      <c r="A938" s="55" t="s">
        <v>4377</v>
      </c>
      <c r="B938" s="55">
        <v>52040106</v>
      </c>
      <c r="C938" s="55" t="s">
        <v>2315</v>
      </c>
      <c r="D938" s="55" t="s">
        <v>3439</v>
      </c>
      <c r="E938" s="55" t="s">
        <v>3432</v>
      </c>
      <c r="F938" s="55" t="s">
        <v>3433</v>
      </c>
      <c r="G938" s="55" t="s">
        <v>3433</v>
      </c>
      <c r="H938" s="55" t="s">
        <v>115</v>
      </c>
      <c r="I938" s="55" t="s">
        <v>3433</v>
      </c>
      <c r="J938" s="55" t="s">
        <v>3434</v>
      </c>
    </row>
    <row r="939" spans="1:10" x14ac:dyDescent="0.2">
      <c r="A939" s="54" t="s">
        <v>4378</v>
      </c>
      <c r="B939" s="54">
        <v>52040107</v>
      </c>
      <c r="C939" s="54" t="s">
        <v>2795</v>
      </c>
      <c r="D939" s="54" t="s">
        <v>3439</v>
      </c>
      <c r="E939" s="54" t="s">
        <v>3432</v>
      </c>
      <c r="F939" s="54" t="s">
        <v>3433</v>
      </c>
      <c r="G939" s="54" t="s">
        <v>3433</v>
      </c>
      <c r="H939" s="54" t="s">
        <v>115</v>
      </c>
      <c r="I939" s="54" t="s">
        <v>3433</v>
      </c>
      <c r="J939" s="54" t="s">
        <v>3434</v>
      </c>
    </row>
    <row r="940" spans="1:10" x14ac:dyDescent="0.2">
      <c r="A940" s="55" t="s">
        <v>4379</v>
      </c>
      <c r="B940" s="55">
        <v>52040108</v>
      </c>
      <c r="C940" s="55" t="s">
        <v>2799</v>
      </c>
      <c r="D940" s="55" t="s">
        <v>3439</v>
      </c>
      <c r="E940" s="55" t="s">
        <v>3432</v>
      </c>
      <c r="F940" s="55" t="s">
        <v>3433</v>
      </c>
      <c r="G940" s="55" t="s">
        <v>3433</v>
      </c>
      <c r="H940" s="55" t="s">
        <v>115</v>
      </c>
      <c r="I940" s="55" t="s">
        <v>3433</v>
      </c>
      <c r="J940" s="55" t="s">
        <v>3434</v>
      </c>
    </row>
    <row r="941" spans="1:10" x14ac:dyDescent="0.2">
      <c r="A941" s="54" t="s">
        <v>4380</v>
      </c>
      <c r="B941" s="54">
        <v>52040109</v>
      </c>
      <c r="C941" s="54" t="s">
        <v>2803</v>
      </c>
      <c r="D941" s="54" t="s">
        <v>3439</v>
      </c>
      <c r="E941" s="54" t="s">
        <v>3432</v>
      </c>
      <c r="F941" s="54" t="s">
        <v>3433</v>
      </c>
      <c r="G941" s="54" t="s">
        <v>3433</v>
      </c>
      <c r="H941" s="54" t="s">
        <v>115</v>
      </c>
      <c r="I941" s="54" t="s">
        <v>3433</v>
      </c>
      <c r="J941" s="54" t="s">
        <v>3434</v>
      </c>
    </row>
    <row r="942" spans="1:10" x14ac:dyDescent="0.2">
      <c r="A942" s="55" t="s">
        <v>4381</v>
      </c>
      <c r="B942" s="55">
        <v>52040110</v>
      </c>
      <c r="C942" s="55" t="s">
        <v>2807</v>
      </c>
      <c r="D942" s="55" t="s">
        <v>3439</v>
      </c>
      <c r="E942" s="55" t="s">
        <v>3432</v>
      </c>
      <c r="F942" s="55" t="s">
        <v>3433</v>
      </c>
      <c r="G942" s="55" t="s">
        <v>3433</v>
      </c>
      <c r="H942" s="55" t="s">
        <v>115</v>
      </c>
      <c r="I942" s="55" t="s">
        <v>3433</v>
      </c>
      <c r="J942" s="55" t="s">
        <v>3434</v>
      </c>
    </row>
    <row r="943" spans="1:10" x14ac:dyDescent="0.2">
      <c r="A943" s="54" t="s">
        <v>4382</v>
      </c>
      <c r="B943" s="54">
        <v>52040111</v>
      </c>
      <c r="C943" s="54" t="s">
        <v>2323</v>
      </c>
      <c r="D943" s="54" t="s">
        <v>3439</v>
      </c>
      <c r="E943" s="54" t="s">
        <v>3432</v>
      </c>
      <c r="F943" s="54" t="s">
        <v>3433</v>
      </c>
      <c r="G943" s="54" t="s">
        <v>3433</v>
      </c>
      <c r="H943" s="54" t="s">
        <v>115</v>
      </c>
      <c r="I943" s="54" t="s">
        <v>3433</v>
      </c>
      <c r="J943" s="54" t="s">
        <v>3434</v>
      </c>
    </row>
    <row r="944" spans="1:10" x14ac:dyDescent="0.2">
      <c r="A944" s="55" t="s">
        <v>4383</v>
      </c>
      <c r="B944" s="55">
        <v>52040112</v>
      </c>
      <c r="C944" s="55" t="s">
        <v>2814</v>
      </c>
      <c r="D944" s="55" t="s">
        <v>3439</v>
      </c>
      <c r="E944" s="55" t="s">
        <v>3432</v>
      </c>
      <c r="F944" s="55" t="s">
        <v>3433</v>
      </c>
      <c r="G944" s="55" t="s">
        <v>3433</v>
      </c>
      <c r="H944" s="55" t="s">
        <v>115</v>
      </c>
      <c r="I944" s="55" t="s">
        <v>3433</v>
      </c>
      <c r="J944" s="55" t="s">
        <v>3434</v>
      </c>
    </row>
    <row r="945" spans="1:10" x14ac:dyDescent="0.2">
      <c r="A945" s="54" t="s">
        <v>4384</v>
      </c>
      <c r="B945" s="54">
        <v>52040113</v>
      </c>
      <c r="C945" s="54" t="s">
        <v>2816</v>
      </c>
      <c r="D945" s="54" t="s">
        <v>3439</v>
      </c>
      <c r="E945" s="54" t="s">
        <v>3432</v>
      </c>
      <c r="F945" s="54" t="s">
        <v>3433</v>
      </c>
      <c r="G945" s="54" t="s">
        <v>3433</v>
      </c>
      <c r="H945" s="54" t="s">
        <v>115</v>
      </c>
      <c r="I945" s="54" t="s">
        <v>3433</v>
      </c>
      <c r="J945" s="54" t="s">
        <v>3434</v>
      </c>
    </row>
    <row r="946" spans="1:10" x14ac:dyDescent="0.2">
      <c r="A946" s="55" t="s">
        <v>4385</v>
      </c>
      <c r="B946" s="55">
        <v>52040114</v>
      </c>
      <c r="C946" s="55" t="s">
        <v>2820</v>
      </c>
      <c r="D946" s="55" t="s">
        <v>3439</v>
      </c>
      <c r="E946" s="55" t="s">
        <v>3432</v>
      </c>
      <c r="F946" s="55" t="s">
        <v>3433</v>
      </c>
      <c r="G946" s="55" t="s">
        <v>3433</v>
      </c>
      <c r="H946" s="55" t="s">
        <v>115</v>
      </c>
      <c r="I946" s="55" t="s">
        <v>3433</v>
      </c>
      <c r="J946" s="55" t="s">
        <v>3434</v>
      </c>
    </row>
    <row r="947" spans="1:10" x14ac:dyDescent="0.2">
      <c r="A947" s="54" t="s">
        <v>4386</v>
      </c>
      <c r="B947" s="54">
        <v>52040115</v>
      </c>
      <c r="C947" s="54" t="s">
        <v>2822</v>
      </c>
      <c r="D947" s="54" t="s">
        <v>3439</v>
      </c>
      <c r="E947" s="54" t="s">
        <v>3432</v>
      </c>
      <c r="F947" s="54" t="s">
        <v>3433</v>
      </c>
      <c r="G947" s="54" t="s">
        <v>3433</v>
      </c>
      <c r="H947" s="54" t="s">
        <v>115</v>
      </c>
      <c r="I947" s="54" t="s">
        <v>3433</v>
      </c>
      <c r="J947" s="54" t="s">
        <v>3434</v>
      </c>
    </row>
    <row r="948" spans="1:10" x14ac:dyDescent="0.2">
      <c r="A948" s="55" t="s">
        <v>4387</v>
      </c>
      <c r="B948" s="55">
        <v>5205</v>
      </c>
      <c r="C948" s="55" t="s">
        <v>2826</v>
      </c>
      <c r="D948" s="55" t="s">
        <v>3431</v>
      </c>
      <c r="E948" s="55" t="s">
        <v>3432</v>
      </c>
      <c r="F948" s="55" t="s">
        <v>3433</v>
      </c>
      <c r="G948" s="55" t="s">
        <v>3433</v>
      </c>
      <c r="H948" s="55" t="s">
        <v>115</v>
      </c>
      <c r="I948" s="55" t="s">
        <v>3434</v>
      </c>
      <c r="J948" s="55" t="s">
        <v>3434</v>
      </c>
    </row>
    <row r="949" spans="1:10" x14ac:dyDescent="0.2">
      <c r="A949" s="54" t="s">
        <v>4388</v>
      </c>
      <c r="B949" s="54">
        <v>520501</v>
      </c>
      <c r="C949" s="54" t="s">
        <v>2826</v>
      </c>
      <c r="D949" s="54" t="s">
        <v>3431</v>
      </c>
      <c r="E949" s="54" t="s">
        <v>3432</v>
      </c>
      <c r="F949" s="54" t="s">
        <v>3433</v>
      </c>
      <c r="G949" s="54" t="s">
        <v>3433</v>
      </c>
      <c r="H949" s="54" t="s">
        <v>115</v>
      </c>
      <c r="I949" s="54" t="s">
        <v>3434</v>
      </c>
      <c r="J949" s="54" t="s">
        <v>3434</v>
      </c>
    </row>
    <row r="950" spans="1:10" x14ac:dyDescent="0.2">
      <c r="A950" s="55" t="s">
        <v>4389</v>
      </c>
      <c r="B950" s="55">
        <v>52050101</v>
      </c>
      <c r="C950" s="55" t="s">
        <v>2831</v>
      </c>
      <c r="D950" s="55" t="s">
        <v>3439</v>
      </c>
      <c r="E950" s="55" t="s">
        <v>3432</v>
      </c>
      <c r="F950" s="55" t="s">
        <v>3433</v>
      </c>
      <c r="G950" s="55" t="s">
        <v>3433</v>
      </c>
      <c r="H950" s="55" t="s">
        <v>115</v>
      </c>
      <c r="I950" s="55" t="s">
        <v>3433</v>
      </c>
      <c r="J950" s="55" t="s">
        <v>3434</v>
      </c>
    </row>
    <row r="951" spans="1:10" x14ac:dyDescent="0.2">
      <c r="A951" s="54" t="s">
        <v>4390</v>
      </c>
      <c r="B951" s="54">
        <v>52050102</v>
      </c>
      <c r="C951" s="54" t="s">
        <v>2835</v>
      </c>
      <c r="D951" s="54" t="s">
        <v>3439</v>
      </c>
      <c r="E951" s="54" t="s">
        <v>3432</v>
      </c>
      <c r="F951" s="54" t="s">
        <v>3433</v>
      </c>
      <c r="G951" s="54" t="s">
        <v>3433</v>
      </c>
      <c r="H951" s="54" t="s">
        <v>115</v>
      </c>
      <c r="I951" s="54" t="s">
        <v>3433</v>
      </c>
      <c r="J951" s="54" t="s">
        <v>3434</v>
      </c>
    </row>
    <row r="952" spans="1:10" x14ac:dyDescent="0.2">
      <c r="A952" s="55" t="s">
        <v>4391</v>
      </c>
      <c r="B952" s="55">
        <v>52050103</v>
      </c>
      <c r="C952" s="55" t="s">
        <v>2839</v>
      </c>
      <c r="D952" s="55" t="s">
        <v>3439</v>
      </c>
      <c r="E952" s="55" t="s">
        <v>3432</v>
      </c>
      <c r="F952" s="55" t="s">
        <v>3433</v>
      </c>
      <c r="G952" s="55" t="s">
        <v>3433</v>
      </c>
      <c r="H952" s="55" t="s">
        <v>115</v>
      </c>
      <c r="I952" s="55" t="s">
        <v>3433</v>
      </c>
      <c r="J952" s="55" t="s">
        <v>3434</v>
      </c>
    </row>
    <row r="953" spans="1:10" x14ac:dyDescent="0.2">
      <c r="A953" s="54" t="s">
        <v>4392</v>
      </c>
      <c r="B953" s="54">
        <v>52050104</v>
      </c>
      <c r="C953" s="54" t="s">
        <v>2843</v>
      </c>
      <c r="D953" s="54" t="s">
        <v>3439</v>
      </c>
      <c r="E953" s="54" t="s">
        <v>3432</v>
      </c>
      <c r="F953" s="54" t="s">
        <v>3433</v>
      </c>
      <c r="G953" s="54" t="s">
        <v>3433</v>
      </c>
      <c r="H953" s="54" t="s">
        <v>115</v>
      </c>
      <c r="I953" s="54" t="s">
        <v>3433</v>
      </c>
      <c r="J953" s="54" t="s">
        <v>3434</v>
      </c>
    </row>
    <row r="954" spans="1:10" x14ac:dyDescent="0.2">
      <c r="A954" s="55" t="s">
        <v>4393</v>
      </c>
      <c r="B954" s="55">
        <v>52050105</v>
      </c>
      <c r="C954" s="55" t="s">
        <v>2847</v>
      </c>
      <c r="D954" s="55" t="s">
        <v>3439</v>
      </c>
      <c r="E954" s="55" t="s">
        <v>3432</v>
      </c>
      <c r="F954" s="55" t="s">
        <v>3433</v>
      </c>
      <c r="G954" s="55" t="s">
        <v>3433</v>
      </c>
      <c r="H954" s="55" t="s">
        <v>115</v>
      </c>
      <c r="I954" s="55" t="s">
        <v>3433</v>
      </c>
      <c r="J954" s="55" t="s">
        <v>3434</v>
      </c>
    </row>
    <row r="955" spans="1:10" x14ac:dyDescent="0.2">
      <c r="A955" s="54" t="s">
        <v>4394</v>
      </c>
      <c r="B955" s="54">
        <v>5206</v>
      </c>
      <c r="C955" s="54" t="s">
        <v>2849</v>
      </c>
      <c r="D955" s="54" t="s">
        <v>3431</v>
      </c>
      <c r="E955" s="54" t="s">
        <v>3432</v>
      </c>
      <c r="F955" s="54" t="s">
        <v>3433</v>
      </c>
      <c r="G955" s="54" t="s">
        <v>3433</v>
      </c>
      <c r="H955" s="54" t="s">
        <v>115</v>
      </c>
      <c r="I955" s="54" t="s">
        <v>3434</v>
      </c>
      <c r="J955" s="54" t="s">
        <v>3434</v>
      </c>
    </row>
    <row r="956" spans="1:10" x14ac:dyDescent="0.2">
      <c r="A956" s="55" t="s">
        <v>4395</v>
      </c>
      <c r="B956" s="55">
        <v>520601</v>
      </c>
      <c r="C956" s="55" t="s">
        <v>2849</v>
      </c>
      <c r="D956" s="55" t="s">
        <v>3431</v>
      </c>
      <c r="E956" s="55" t="s">
        <v>3432</v>
      </c>
      <c r="F956" s="55" t="s">
        <v>3433</v>
      </c>
      <c r="G956" s="55" t="s">
        <v>3433</v>
      </c>
      <c r="H956" s="55" t="s">
        <v>115</v>
      </c>
      <c r="I956" s="55" t="s">
        <v>3434</v>
      </c>
      <c r="J956" s="55" t="s">
        <v>3434</v>
      </c>
    </row>
    <row r="957" spans="1:10" x14ac:dyDescent="0.2">
      <c r="A957" s="54" t="s">
        <v>4396</v>
      </c>
      <c r="B957" s="54">
        <v>52060101</v>
      </c>
      <c r="C957" s="54" t="s">
        <v>2854</v>
      </c>
      <c r="D957" s="54" t="s">
        <v>3439</v>
      </c>
      <c r="E957" s="54" t="s">
        <v>3432</v>
      </c>
      <c r="F957" s="54" t="s">
        <v>3433</v>
      </c>
      <c r="G957" s="54" t="s">
        <v>3433</v>
      </c>
      <c r="H957" s="54" t="s">
        <v>115</v>
      </c>
      <c r="I957" s="54" t="s">
        <v>3433</v>
      </c>
      <c r="J957" s="54" t="s">
        <v>3434</v>
      </c>
    </row>
    <row r="958" spans="1:10" x14ac:dyDescent="0.2">
      <c r="A958" s="55" t="s">
        <v>4397</v>
      </c>
      <c r="B958" s="55">
        <v>52060102</v>
      </c>
      <c r="C958" s="55" t="s">
        <v>2858</v>
      </c>
      <c r="D958" s="55" t="s">
        <v>3439</v>
      </c>
      <c r="E958" s="55" t="s">
        <v>3432</v>
      </c>
      <c r="F958" s="55" t="s">
        <v>3433</v>
      </c>
      <c r="G958" s="55" t="s">
        <v>3433</v>
      </c>
      <c r="H958" s="55" t="s">
        <v>115</v>
      </c>
      <c r="I958" s="55" t="s">
        <v>3433</v>
      </c>
      <c r="J958" s="55" t="s">
        <v>3434</v>
      </c>
    </row>
    <row r="959" spans="1:10" x14ac:dyDescent="0.2">
      <c r="A959" s="54" t="s">
        <v>4398</v>
      </c>
      <c r="B959" s="54">
        <v>52060103</v>
      </c>
      <c r="C959" s="54" t="s">
        <v>2862</v>
      </c>
      <c r="D959" s="54" t="s">
        <v>3439</v>
      </c>
      <c r="E959" s="54" t="s">
        <v>3432</v>
      </c>
      <c r="F959" s="54" t="s">
        <v>3433</v>
      </c>
      <c r="G959" s="54" t="s">
        <v>3433</v>
      </c>
      <c r="H959" s="54" t="s">
        <v>115</v>
      </c>
      <c r="I959" s="54" t="s">
        <v>3433</v>
      </c>
      <c r="J959" s="54" t="s">
        <v>3434</v>
      </c>
    </row>
    <row r="960" spans="1:10" x14ac:dyDescent="0.2">
      <c r="A960" s="55" t="s">
        <v>4399</v>
      </c>
      <c r="B960" s="55">
        <v>5207</v>
      </c>
      <c r="C960" s="55" t="s">
        <v>2864</v>
      </c>
      <c r="D960" s="55" t="s">
        <v>3431</v>
      </c>
      <c r="E960" s="55" t="s">
        <v>3432</v>
      </c>
      <c r="F960" s="55" t="s">
        <v>3433</v>
      </c>
      <c r="G960" s="55" t="s">
        <v>3433</v>
      </c>
      <c r="H960" s="55" t="s">
        <v>115</v>
      </c>
      <c r="I960" s="55" t="s">
        <v>3434</v>
      </c>
      <c r="J960" s="55" t="s">
        <v>3434</v>
      </c>
    </row>
    <row r="961" spans="1:10" x14ac:dyDescent="0.2">
      <c r="A961" s="54" t="s">
        <v>4400</v>
      </c>
      <c r="B961" s="54">
        <v>520701</v>
      </c>
      <c r="C961" s="54" t="s">
        <v>2864</v>
      </c>
      <c r="D961" s="54" t="s">
        <v>3431</v>
      </c>
      <c r="E961" s="54" t="s">
        <v>3432</v>
      </c>
      <c r="F961" s="54" t="s">
        <v>3433</v>
      </c>
      <c r="G961" s="54" t="s">
        <v>3433</v>
      </c>
      <c r="H961" s="54" t="s">
        <v>115</v>
      </c>
      <c r="I961" s="54" t="s">
        <v>3434</v>
      </c>
      <c r="J961" s="54" t="s">
        <v>3434</v>
      </c>
    </row>
    <row r="962" spans="1:10" x14ac:dyDescent="0.2">
      <c r="A962" s="55" t="s">
        <v>4401</v>
      </c>
      <c r="B962" s="55">
        <v>52070101</v>
      </c>
      <c r="C962" s="55" t="s">
        <v>2869</v>
      </c>
      <c r="D962" s="55" t="s">
        <v>3439</v>
      </c>
      <c r="E962" s="55" t="s">
        <v>3432</v>
      </c>
      <c r="F962" s="55" t="s">
        <v>3433</v>
      </c>
      <c r="G962" s="55" t="s">
        <v>3433</v>
      </c>
      <c r="H962" s="55" t="s">
        <v>115</v>
      </c>
      <c r="I962" s="55" t="s">
        <v>3433</v>
      </c>
      <c r="J962" s="55" t="s">
        <v>3434</v>
      </c>
    </row>
    <row r="963" spans="1:10" x14ac:dyDescent="0.2">
      <c r="A963" s="54" t="s">
        <v>4402</v>
      </c>
      <c r="B963" s="54">
        <v>52070102</v>
      </c>
      <c r="C963" s="54" t="s">
        <v>2873</v>
      </c>
      <c r="D963" s="54" t="s">
        <v>3439</v>
      </c>
      <c r="E963" s="54" t="s">
        <v>3432</v>
      </c>
      <c r="F963" s="54" t="s">
        <v>3433</v>
      </c>
      <c r="G963" s="54" t="s">
        <v>3433</v>
      </c>
      <c r="H963" s="54" t="s">
        <v>115</v>
      </c>
      <c r="I963" s="54" t="s">
        <v>3433</v>
      </c>
      <c r="J963" s="54" t="s">
        <v>3434</v>
      </c>
    </row>
    <row r="964" spans="1:10" x14ac:dyDescent="0.2">
      <c r="A964" s="55" t="s">
        <v>4403</v>
      </c>
      <c r="B964" s="55">
        <v>52070103</v>
      </c>
      <c r="C964" s="55" t="s">
        <v>2875</v>
      </c>
      <c r="D964" s="55" t="s">
        <v>3439</v>
      </c>
      <c r="E964" s="55" t="s">
        <v>3432</v>
      </c>
      <c r="F964" s="55" t="s">
        <v>3433</v>
      </c>
      <c r="G964" s="55" t="s">
        <v>3433</v>
      </c>
      <c r="H964" s="55" t="s">
        <v>115</v>
      </c>
      <c r="I964" s="55" t="s">
        <v>3433</v>
      </c>
      <c r="J964" s="55" t="s">
        <v>3434</v>
      </c>
    </row>
    <row r="965" spans="1:10" x14ac:dyDescent="0.2">
      <c r="A965" s="54" t="s">
        <v>4404</v>
      </c>
      <c r="B965" s="54">
        <v>52070104</v>
      </c>
      <c r="C965" s="54" t="s">
        <v>2877</v>
      </c>
      <c r="D965" s="54" t="s">
        <v>3439</v>
      </c>
      <c r="E965" s="54" t="s">
        <v>3432</v>
      </c>
      <c r="F965" s="54" t="s">
        <v>3433</v>
      </c>
      <c r="G965" s="54" t="s">
        <v>3433</v>
      </c>
      <c r="H965" s="54" t="s">
        <v>115</v>
      </c>
      <c r="I965" s="54" t="s">
        <v>3433</v>
      </c>
      <c r="J965" s="54" t="s">
        <v>3434</v>
      </c>
    </row>
    <row r="966" spans="1:10" x14ac:dyDescent="0.2">
      <c r="A966" s="55" t="s">
        <v>4405</v>
      </c>
      <c r="B966" s="55">
        <v>52070105</v>
      </c>
      <c r="C966" s="55" t="s">
        <v>2881</v>
      </c>
      <c r="D966" s="55" t="s">
        <v>3439</v>
      </c>
      <c r="E966" s="55" t="s">
        <v>3432</v>
      </c>
      <c r="F966" s="55" t="s">
        <v>3433</v>
      </c>
      <c r="G966" s="55" t="s">
        <v>3433</v>
      </c>
      <c r="H966" s="55" t="s">
        <v>115</v>
      </c>
      <c r="I966" s="55" t="s">
        <v>3433</v>
      </c>
      <c r="J966" s="55" t="s">
        <v>3434</v>
      </c>
    </row>
    <row r="967" spans="1:10" x14ac:dyDescent="0.2">
      <c r="A967" s="54" t="s">
        <v>4406</v>
      </c>
      <c r="B967" s="54">
        <v>52070106</v>
      </c>
      <c r="C967" s="54" t="s">
        <v>2885</v>
      </c>
      <c r="D967" s="54" t="s">
        <v>3439</v>
      </c>
      <c r="E967" s="54" t="s">
        <v>3432</v>
      </c>
      <c r="F967" s="54" t="s">
        <v>3433</v>
      </c>
      <c r="G967" s="54" t="s">
        <v>3433</v>
      </c>
      <c r="H967" s="54" t="s">
        <v>115</v>
      </c>
      <c r="I967" s="54" t="s">
        <v>3433</v>
      </c>
      <c r="J967" s="54" t="s">
        <v>3434</v>
      </c>
    </row>
    <row r="968" spans="1:10" x14ac:dyDescent="0.2">
      <c r="A968" s="55" t="s">
        <v>4407</v>
      </c>
      <c r="B968" s="55">
        <v>52070107</v>
      </c>
      <c r="C968" s="55" t="s">
        <v>2889</v>
      </c>
      <c r="D968" s="55" t="s">
        <v>3439</v>
      </c>
      <c r="E968" s="55" t="s">
        <v>3432</v>
      </c>
      <c r="F968" s="55" t="s">
        <v>3433</v>
      </c>
      <c r="G968" s="55" t="s">
        <v>3433</v>
      </c>
      <c r="H968" s="55" t="s">
        <v>115</v>
      </c>
      <c r="I968" s="55" t="s">
        <v>3433</v>
      </c>
      <c r="J968" s="55" t="s">
        <v>3434</v>
      </c>
    </row>
    <row r="969" spans="1:10" x14ac:dyDescent="0.2">
      <c r="A969" s="54" t="s">
        <v>4408</v>
      </c>
      <c r="B969" s="54">
        <v>52070108</v>
      </c>
      <c r="C969" s="54" t="s">
        <v>2893</v>
      </c>
      <c r="D969" s="54" t="s">
        <v>3439</v>
      </c>
      <c r="E969" s="54" t="s">
        <v>3432</v>
      </c>
      <c r="F969" s="54" t="s">
        <v>3433</v>
      </c>
      <c r="G969" s="54" t="s">
        <v>3433</v>
      </c>
      <c r="H969" s="54" t="s">
        <v>115</v>
      </c>
      <c r="I969" s="54" t="s">
        <v>3433</v>
      </c>
      <c r="J969" s="54" t="s">
        <v>3434</v>
      </c>
    </row>
    <row r="970" spans="1:10" x14ac:dyDescent="0.2">
      <c r="A970" s="55" t="s">
        <v>4409</v>
      </c>
      <c r="B970" s="55">
        <v>5208</v>
      </c>
      <c r="C970" s="55" t="s">
        <v>2895</v>
      </c>
      <c r="D970" s="55" t="s">
        <v>3431</v>
      </c>
      <c r="E970" s="55" t="s">
        <v>3432</v>
      </c>
      <c r="F970" s="55" t="s">
        <v>3433</v>
      </c>
      <c r="G970" s="55" t="s">
        <v>3433</v>
      </c>
      <c r="H970" s="55" t="s">
        <v>115</v>
      </c>
      <c r="I970" s="55" t="s">
        <v>3434</v>
      </c>
      <c r="J970" s="55" t="s">
        <v>3434</v>
      </c>
    </row>
    <row r="971" spans="1:10" x14ac:dyDescent="0.2">
      <c r="A971" s="54" t="s">
        <v>4410</v>
      </c>
      <c r="B971" s="54">
        <v>520801</v>
      </c>
      <c r="C971" s="54" t="s">
        <v>2895</v>
      </c>
      <c r="D971" s="54" t="s">
        <v>3431</v>
      </c>
      <c r="E971" s="54" t="s">
        <v>3432</v>
      </c>
      <c r="F971" s="54" t="s">
        <v>3433</v>
      </c>
      <c r="G971" s="54" t="s">
        <v>3433</v>
      </c>
      <c r="H971" s="54" t="s">
        <v>115</v>
      </c>
      <c r="I971" s="54" t="s">
        <v>3434</v>
      </c>
      <c r="J971" s="54" t="s">
        <v>3434</v>
      </c>
    </row>
    <row r="972" spans="1:10" x14ac:dyDescent="0.2">
      <c r="A972" s="55" t="s">
        <v>4411</v>
      </c>
      <c r="B972" s="55">
        <v>52080101</v>
      </c>
      <c r="C972" s="55" t="s">
        <v>2589</v>
      </c>
      <c r="D972" s="55" t="s">
        <v>3439</v>
      </c>
      <c r="E972" s="55" t="s">
        <v>3432</v>
      </c>
      <c r="F972" s="55" t="s">
        <v>3433</v>
      </c>
      <c r="G972" s="55" t="s">
        <v>3433</v>
      </c>
      <c r="H972" s="55" t="s">
        <v>115</v>
      </c>
      <c r="I972" s="55" t="s">
        <v>3433</v>
      </c>
      <c r="J972" s="55" t="s">
        <v>3434</v>
      </c>
    </row>
    <row r="973" spans="1:10" x14ac:dyDescent="0.2">
      <c r="A973" s="54" t="s">
        <v>4412</v>
      </c>
      <c r="B973" s="54">
        <v>52080102</v>
      </c>
      <c r="C973" s="54" t="s">
        <v>2903</v>
      </c>
      <c r="D973" s="54" t="s">
        <v>3439</v>
      </c>
      <c r="E973" s="54" t="s">
        <v>3432</v>
      </c>
      <c r="F973" s="54" t="s">
        <v>3433</v>
      </c>
      <c r="G973" s="54" t="s">
        <v>3433</v>
      </c>
      <c r="H973" s="54" t="s">
        <v>115</v>
      </c>
      <c r="I973" s="54" t="s">
        <v>3433</v>
      </c>
      <c r="J973" s="54" t="s">
        <v>3433</v>
      </c>
    </row>
    <row r="974" spans="1:10" x14ac:dyDescent="0.2">
      <c r="A974" s="55" t="s">
        <v>4413</v>
      </c>
      <c r="B974" s="55">
        <v>52080103</v>
      </c>
      <c r="C974" s="55" t="s">
        <v>2495</v>
      </c>
      <c r="D974" s="55" t="s">
        <v>3439</v>
      </c>
      <c r="E974" s="55" t="s">
        <v>3432</v>
      </c>
      <c r="F974" s="55" t="s">
        <v>3433</v>
      </c>
      <c r="G974" s="55" t="s">
        <v>3433</v>
      </c>
      <c r="H974" s="55" t="s">
        <v>115</v>
      </c>
      <c r="I974" s="55" t="s">
        <v>3433</v>
      </c>
      <c r="J974" s="55" t="s">
        <v>3434</v>
      </c>
    </row>
    <row r="975" spans="1:10" x14ac:dyDescent="0.2">
      <c r="A975" s="54" t="s">
        <v>4414</v>
      </c>
      <c r="B975" s="54">
        <v>52080104</v>
      </c>
      <c r="C975" s="54" t="s">
        <v>2910</v>
      </c>
      <c r="D975" s="54" t="s">
        <v>3439</v>
      </c>
      <c r="E975" s="54" t="s">
        <v>3432</v>
      </c>
      <c r="F975" s="54" t="s">
        <v>3433</v>
      </c>
      <c r="G975" s="54" t="s">
        <v>3433</v>
      </c>
      <c r="H975" s="54" t="s">
        <v>115</v>
      </c>
      <c r="I975" s="54" t="s">
        <v>3433</v>
      </c>
      <c r="J975" s="54" t="s">
        <v>3434</v>
      </c>
    </row>
    <row r="976" spans="1:10" x14ac:dyDescent="0.2">
      <c r="A976" s="55" t="s">
        <v>4415</v>
      </c>
      <c r="B976" s="55">
        <v>52080105</v>
      </c>
      <c r="C976" s="55" t="s">
        <v>2541</v>
      </c>
      <c r="D976" s="55" t="s">
        <v>3439</v>
      </c>
      <c r="E976" s="55" t="s">
        <v>3432</v>
      </c>
      <c r="F976" s="55" t="s">
        <v>3433</v>
      </c>
      <c r="G976" s="55" t="s">
        <v>3433</v>
      </c>
      <c r="H976" s="55" t="s">
        <v>115</v>
      </c>
      <c r="I976" s="55" t="s">
        <v>3433</v>
      </c>
      <c r="J976" s="55" t="s">
        <v>3434</v>
      </c>
    </row>
    <row r="977" spans="1:10" x14ac:dyDescent="0.2">
      <c r="A977" s="54" t="s">
        <v>4416</v>
      </c>
      <c r="B977" s="54">
        <v>52080106</v>
      </c>
      <c r="C977" s="54" t="s">
        <v>2917</v>
      </c>
      <c r="D977" s="54" t="s">
        <v>3439</v>
      </c>
      <c r="E977" s="54" t="s">
        <v>3432</v>
      </c>
      <c r="F977" s="54" t="s">
        <v>3433</v>
      </c>
      <c r="G977" s="54" t="s">
        <v>3433</v>
      </c>
      <c r="H977" s="54" t="s">
        <v>115</v>
      </c>
      <c r="I977" s="54" t="s">
        <v>3433</v>
      </c>
      <c r="J977" s="54" t="s">
        <v>3434</v>
      </c>
    </row>
    <row r="978" spans="1:10" x14ac:dyDescent="0.2">
      <c r="A978" s="55" t="s">
        <v>4417</v>
      </c>
      <c r="B978" s="55">
        <v>52080107</v>
      </c>
      <c r="C978" s="55" t="s">
        <v>2921</v>
      </c>
      <c r="D978" s="55" t="s">
        <v>3439</v>
      </c>
      <c r="E978" s="55" t="s">
        <v>3432</v>
      </c>
      <c r="F978" s="55" t="s">
        <v>3433</v>
      </c>
      <c r="G978" s="55" t="s">
        <v>3433</v>
      </c>
      <c r="H978" s="55" t="s">
        <v>115</v>
      </c>
      <c r="I978" s="55" t="s">
        <v>3433</v>
      </c>
      <c r="J978" s="55" t="s">
        <v>3434</v>
      </c>
    </row>
    <row r="979" spans="1:10" x14ac:dyDescent="0.2">
      <c r="A979" s="54" t="s">
        <v>4418</v>
      </c>
      <c r="B979" s="54">
        <v>52080108</v>
      </c>
      <c r="C979" s="54" t="s">
        <v>2925</v>
      </c>
      <c r="D979" s="54" t="s">
        <v>3439</v>
      </c>
      <c r="E979" s="54" t="s">
        <v>3432</v>
      </c>
      <c r="F979" s="54" t="s">
        <v>3433</v>
      </c>
      <c r="G979" s="54" t="s">
        <v>3433</v>
      </c>
      <c r="H979" s="54" t="s">
        <v>115</v>
      </c>
      <c r="I979" s="54" t="s">
        <v>3433</v>
      </c>
      <c r="J979" s="54" t="s">
        <v>3434</v>
      </c>
    </row>
    <row r="980" spans="1:10" x14ac:dyDescent="0.2">
      <c r="A980" s="55" t="s">
        <v>4419</v>
      </c>
      <c r="B980" s="55">
        <v>52080109</v>
      </c>
      <c r="C980" s="55" t="s">
        <v>2929</v>
      </c>
      <c r="D980" s="55" t="s">
        <v>3439</v>
      </c>
      <c r="E980" s="55" t="s">
        <v>3432</v>
      </c>
      <c r="F980" s="55" t="s">
        <v>3433</v>
      </c>
      <c r="G980" s="55" t="s">
        <v>3433</v>
      </c>
      <c r="H980" s="55" t="s">
        <v>115</v>
      </c>
      <c r="I980" s="55" t="s">
        <v>3433</v>
      </c>
      <c r="J980" s="55" t="s">
        <v>3434</v>
      </c>
    </row>
    <row r="981" spans="1:10" x14ac:dyDescent="0.2">
      <c r="A981" s="54" t="s">
        <v>4420</v>
      </c>
      <c r="B981" s="54">
        <v>52080110</v>
      </c>
      <c r="C981" s="54" t="s">
        <v>2933</v>
      </c>
      <c r="D981" s="54" t="s">
        <v>3439</v>
      </c>
      <c r="E981" s="54" t="s">
        <v>3432</v>
      </c>
      <c r="F981" s="54" t="s">
        <v>3433</v>
      </c>
      <c r="G981" s="54" t="s">
        <v>3433</v>
      </c>
      <c r="H981" s="54" t="s">
        <v>115</v>
      </c>
      <c r="I981" s="54" t="s">
        <v>3433</v>
      </c>
      <c r="J981" s="54" t="s">
        <v>3434</v>
      </c>
    </row>
    <row r="982" spans="1:10" x14ac:dyDescent="0.2">
      <c r="A982" s="55" t="s">
        <v>4421</v>
      </c>
      <c r="B982" s="55">
        <v>52080111</v>
      </c>
      <c r="C982" s="55" t="s">
        <v>2937</v>
      </c>
      <c r="D982" s="55" t="s">
        <v>3439</v>
      </c>
      <c r="E982" s="55" t="s">
        <v>3432</v>
      </c>
      <c r="F982" s="55" t="s">
        <v>3433</v>
      </c>
      <c r="G982" s="55" t="s">
        <v>3433</v>
      </c>
      <c r="H982" s="55" t="s">
        <v>115</v>
      </c>
      <c r="I982" s="55" t="s">
        <v>3433</v>
      </c>
      <c r="J982" s="55" t="s">
        <v>3434</v>
      </c>
    </row>
    <row r="983" spans="1:10" x14ac:dyDescent="0.2">
      <c r="A983" s="54" t="s">
        <v>4422</v>
      </c>
      <c r="B983" s="54">
        <v>52080112</v>
      </c>
      <c r="C983" s="54" t="s">
        <v>2941</v>
      </c>
      <c r="D983" s="54" t="s">
        <v>3439</v>
      </c>
      <c r="E983" s="54" t="s">
        <v>3432</v>
      </c>
      <c r="F983" s="54" t="s">
        <v>3433</v>
      </c>
      <c r="G983" s="54" t="s">
        <v>3433</v>
      </c>
      <c r="H983" s="54" t="s">
        <v>115</v>
      </c>
      <c r="I983" s="54" t="s">
        <v>3433</v>
      </c>
      <c r="J983" s="54" t="s">
        <v>3434</v>
      </c>
    </row>
    <row r="984" spans="1:10" x14ac:dyDescent="0.2">
      <c r="A984" s="55" t="s">
        <v>4423</v>
      </c>
      <c r="B984" s="55">
        <v>52080113</v>
      </c>
      <c r="C984" s="55" t="s">
        <v>2945</v>
      </c>
      <c r="D984" s="55" t="s">
        <v>3439</v>
      </c>
      <c r="E984" s="55" t="s">
        <v>3432</v>
      </c>
      <c r="F984" s="55" t="s">
        <v>3433</v>
      </c>
      <c r="G984" s="55" t="s">
        <v>3433</v>
      </c>
      <c r="H984" s="55" t="s">
        <v>115</v>
      </c>
      <c r="I984" s="55" t="s">
        <v>3433</v>
      </c>
      <c r="J984" s="55" t="s">
        <v>3434</v>
      </c>
    </row>
    <row r="985" spans="1:10" x14ac:dyDescent="0.2">
      <c r="A985" s="54" t="s">
        <v>4424</v>
      </c>
      <c r="B985" s="54">
        <v>52080114</v>
      </c>
      <c r="C985" s="54" t="s">
        <v>2949</v>
      </c>
      <c r="D985" s="54" t="s">
        <v>3439</v>
      </c>
      <c r="E985" s="54" t="s">
        <v>3432</v>
      </c>
      <c r="F985" s="54" t="s">
        <v>3433</v>
      </c>
      <c r="G985" s="54" t="s">
        <v>3433</v>
      </c>
      <c r="H985" s="54" t="s">
        <v>115</v>
      </c>
      <c r="I985" s="54" t="s">
        <v>3433</v>
      </c>
      <c r="J985" s="54" t="s">
        <v>3434</v>
      </c>
    </row>
    <row r="986" spans="1:10" x14ac:dyDescent="0.2">
      <c r="A986" s="55" t="s">
        <v>4425</v>
      </c>
      <c r="B986" s="55">
        <v>52080115</v>
      </c>
      <c r="C986" s="55" t="s">
        <v>2534</v>
      </c>
      <c r="D986" s="55" t="s">
        <v>3439</v>
      </c>
      <c r="E986" s="55" t="s">
        <v>3432</v>
      </c>
      <c r="F986" s="55" t="s">
        <v>3433</v>
      </c>
      <c r="G986" s="55" t="s">
        <v>3433</v>
      </c>
      <c r="H986" s="55" t="s">
        <v>115</v>
      </c>
      <c r="I986" s="55" t="s">
        <v>3433</v>
      </c>
      <c r="J986" s="55" t="s">
        <v>3434</v>
      </c>
    </row>
    <row r="987" spans="1:10" x14ac:dyDescent="0.2">
      <c r="A987" s="54" t="s">
        <v>4426</v>
      </c>
      <c r="B987" s="54">
        <v>52080116</v>
      </c>
      <c r="C987" s="54" t="s">
        <v>2956</v>
      </c>
      <c r="D987" s="54" t="s">
        <v>3439</v>
      </c>
      <c r="E987" s="54" t="s">
        <v>3432</v>
      </c>
      <c r="F987" s="54" t="s">
        <v>3433</v>
      </c>
      <c r="G987" s="54" t="s">
        <v>3433</v>
      </c>
      <c r="H987" s="54" t="s">
        <v>115</v>
      </c>
      <c r="I987" s="54" t="s">
        <v>3433</v>
      </c>
      <c r="J987" s="54" t="s">
        <v>3434</v>
      </c>
    </row>
    <row r="988" spans="1:10" x14ac:dyDescent="0.2">
      <c r="A988" s="55" t="s">
        <v>4427</v>
      </c>
      <c r="B988" s="55">
        <v>52080117</v>
      </c>
      <c r="C988" s="55" t="s">
        <v>2960</v>
      </c>
      <c r="D988" s="55" t="s">
        <v>3439</v>
      </c>
      <c r="E988" s="55" t="s">
        <v>3432</v>
      </c>
      <c r="F988" s="55" t="s">
        <v>3433</v>
      </c>
      <c r="G988" s="55" t="s">
        <v>3433</v>
      </c>
      <c r="H988" s="55" t="s">
        <v>115</v>
      </c>
      <c r="I988" s="55" t="s">
        <v>3433</v>
      </c>
      <c r="J988" s="55" t="s">
        <v>3434</v>
      </c>
    </row>
    <row r="989" spans="1:10" x14ac:dyDescent="0.2">
      <c r="A989" s="54" t="s">
        <v>4428</v>
      </c>
      <c r="B989" s="54">
        <v>52080118</v>
      </c>
      <c r="C989" s="54" t="s">
        <v>2895</v>
      </c>
      <c r="D989" s="54" t="s">
        <v>3439</v>
      </c>
      <c r="E989" s="54" t="s">
        <v>3432</v>
      </c>
      <c r="F989" s="54" t="s">
        <v>3433</v>
      </c>
      <c r="G989" s="54" t="s">
        <v>3433</v>
      </c>
      <c r="H989" s="54" t="s">
        <v>115</v>
      </c>
      <c r="I989" s="54" t="s">
        <v>3433</v>
      </c>
      <c r="J989" s="54" t="s">
        <v>3434</v>
      </c>
    </row>
    <row r="990" spans="1:10" x14ac:dyDescent="0.2">
      <c r="A990" s="55" t="s">
        <v>4429</v>
      </c>
      <c r="B990" s="55">
        <v>52080119</v>
      </c>
      <c r="C990" s="55" t="s">
        <v>2581</v>
      </c>
      <c r="D990" s="55" t="s">
        <v>3439</v>
      </c>
      <c r="E990" s="55" t="s">
        <v>3432</v>
      </c>
      <c r="F990" s="55" t="s">
        <v>3433</v>
      </c>
      <c r="G990" s="55" t="s">
        <v>3433</v>
      </c>
      <c r="H990" s="55" t="s">
        <v>115</v>
      </c>
      <c r="I990" s="55" t="s">
        <v>3433</v>
      </c>
      <c r="J990" s="55" t="s">
        <v>3434</v>
      </c>
    </row>
    <row r="991" spans="1:10" x14ac:dyDescent="0.2">
      <c r="A991" s="54" t="s">
        <v>4430</v>
      </c>
      <c r="B991" s="54">
        <v>52080120</v>
      </c>
      <c r="C991" s="54" t="s">
        <v>2970</v>
      </c>
      <c r="D991" s="54" t="s">
        <v>3439</v>
      </c>
      <c r="E991" s="54" t="s">
        <v>3432</v>
      </c>
      <c r="F991" s="54" t="s">
        <v>3433</v>
      </c>
      <c r="G991" s="54" t="s">
        <v>3433</v>
      </c>
      <c r="H991" s="54" t="s">
        <v>115</v>
      </c>
      <c r="I991" s="54" t="s">
        <v>3433</v>
      </c>
      <c r="J991" s="54" t="s">
        <v>3434</v>
      </c>
    </row>
    <row r="992" spans="1:10" x14ac:dyDescent="0.2">
      <c r="A992" s="55" t="s">
        <v>4431</v>
      </c>
      <c r="B992" s="55">
        <v>53</v>
      </c>
      <c r="C992" s="55" t="s">
        <v>2974</v>
      </c>
      <c r="D992" s="55" t="s">
        <v>3431</v>
      </c>
      <c r="E992" s="55" t="s">
        <v>3432</v>
      </c>
      <c r="F992" s="55" t="s">
        <v>3433</v>
      </c>
      <c r="G992" s="55" t="s">
        <v>3433</v>
      </c>
      <c r="H992" s="55" t="s">
        <v>115</v>
      </c>
      <c r="I992" s="55" t="s">
        <v>3434</v>
      </c>
      <c r="J992" s="55" t="s">
        <v>3434</v>
      </c>
    </row>
    <row r="993" spans="1:10" x14ac:dyDescent="0.2">
      <c r="A993" s="54" t="s">
        <v>4432</v>
      </c>
      <c r="B993" s="54">
        <v>5301</v>
      </c>
      <c r="C993" s="54" t="s">
        <v>2974</v>
      </c>
      <c r="D993" s="54" t="s">
        <v>3431</v>
      </c>
      <c r="E993" s="54" t="s">
        <v>3432</v>
      </c>
      <c r="F993" s="54" t="s">
        <v>3433</v>
      </c>
      <c r="G993" s="54" t="s">
        <v>3433</v>
      </c>
      <c r="H993" s="54" t="s">
        <v>115</v>
      </c>
      <c r="I993" s="54" t="s">
        <v>3434</v>
      </c>
      <c r="J993" s="54" t="s">
        <v>3434</v>
      </c>
    </row>
    <row r="994" spans="1:10" x14ac:dyDescent="0.2">
      <c r="A994" s="55" t="s">
        <v>4433</v>
      </c>
      <c r="B994" s="55">
        <v>530101</v>
      </c>
      <c r="C994" s="55" t="s">
        <v>2974</v>
      </c>
      <c r="D994" s="55" t="s">
        <v>3431</v>
      </c>
      <c r="E994" s="55" t="s">
        <v>3432</v>
      </c>
      <c r="F994" s="55" t="s">
        <v>3433</v>
      </c>
      <c r="G994" s="55" t="s">
        <v>3433</v>
      </c>
      <c r="H994" s="55" t="s">
        <v>115</v>
      </c>
      <c r="I994" s="55" t="s">
        <v>3434</v>
      </c>
      <c r="J994" s="55" t="s">
        <v>3434</v>
      </c>
    </row>
    <row r="995" spans="1:10" x14ac:dyDescent="0.2">
      <c r="A995" s="54" t="s">
        <v>4434</v>
      </c>
      <c r="B995" s="54">
        <v>53010101</v>
      </c>
      <c r="C995" s="54" t="s">
        <v>2982</v>
      </c>
      <c r="D995" s="54" t="s">
        <v>3439</v>
      </c>
      <c r="E995" s="54" t="s">
        <v>3432</v>
      </c>
      <c r="F995" s="54" t="s">
        <v>3433</v>
      </c>
      <c r="G995" s="54" t="s">
        <v>3433</v>
      </c>
      <c r="H995" s="54" t="s">
        <v>115</v>
      </c>
      <c r="I995" s="54" t="s">
        <v>3433</v>
      </c>
      <c r="J995" s="54" t="s">
        <v>3434</v>
      </c>
    </row>
    <row r="996" spans="1:10" x14ac:dyDescent="0.2">
      <c r="A996" s="55" t="s">
        <v>4435</v>
      </c>
      <c r="B996" s="55">
        <v>53010102</v>
      </c>
      <c r="C996" s="55" t="s">
        <v>2526</v>
      </c>
      <c r="D996" s="55" t="s">
        <v>3439</v>
      </c>
      <c r="E996" s="55" t="s">
        <v>3432</v>
      </c>
      <c r="F996" s="55" t="s">
        <v>3433</v>
      </c>
      <c r="G996" s="55" t="s">
        <v>3433</v>
      </c>
      <c r="H996" s="55" t="s">
        <v>115</v>
      </c>
      <c r="I996" s="55" t="s">
        <v>3433</v>
      </c>
      <c r="J996" s="55" t="s">
        <v>3434</v>
      </c>
    </row>
    <row r="997" spans="1:10" x14ac:dyDescent="0.2">
      <c r="A997" s="54" t="s">
        <v>4436</v>
      </c>
      <c r="B997" s="54">
        <v>53010103</v>
      </c>
      <c r="C997" s="54" t="s">
        <v>2989</v>
      </c>
      <c r="D997" s="54" t="s">
        <v>3439</v>
      </c>
      <c r="E997" s="54" t="s">
        <v>3432</v>
      </c>
      <c r="F997" s="54" t="s">
        <v>3433</v>
      </c>
      <c r="G997" s="54" t="s">
        <v>3433</v>
      </c>
      <c r="H997" s="54" t="s">
        <v>115</v>
      </c>
      <c r="I997" s="54" t="s">
        <v>3433</v>
      </c>
      <c r="J997" s="54" t="s">
        <v>3434</v>
      </c>
    </row>
    <row r="998" spans="1:10" x14ac:dyDescent="0.2">
      <c r="A998" s="55" t="s">
        <v>4437</v>
      </c>
      <c r="B998" s="55">
        <v>53010104</v>
      </c>
      <c r="C998" s="55" t="s">
        <v>2993</v>
      </c>
      <c r="D998" s="55" t="s">
        <v>3439</v>
      </c>
      <c r="E998" s="55" t="s">
        <v>3432</v>
      </c>
      <c r="F998" s="55" t="s">
        <v>3433</v>
      </c>
      <c r="G998" s="55" t="s">
        <v>3433</v>
      </c>
      <c r="H998" s="55" t="s">
        <v>115</v>
      </c>
      <c r="I998" s="55" t="s">
        <v>3433</v>
      </c>
      <c r="J998" s="55" t="s">
        <v>3434</v>
      </c>
    </row>
    <row r="999" spans="1:10" x14ac:dyDescent="0.2">
      <c r="A999" s="54" t="s">
        <v>4438</v>
      </c>
      <c r="B999" s="54">
        <v>53010105</v>
      </c>
      <c r="C999" s="54" t="s">
        <v>2997</v>
      </c>
      <c r="D999" s="54" t="s">
        <v>3439</v>
      </c>
      <c r="E999" s="54" t="s">
        <v>3432</v>
      </c>
      <c r="F999" s="54" t="s">
        <v>3433</v>
      </c>
      <c r="G999" s="54" t="s">
        <v>3433</v>
      </c>
      <c r="H999" s="54" t="s">
        <v>115</v>
      </c>
      <c r="I999" s="54" t="s">
        <v>3433</v>
      </c>
      <c r="J999" s="54" t="s">
        <v>3434</v>
      </c>
    </row>
    <row r="1000" spans="1:10" x14ac:dyDescent="0.2">
      <c r="A1000" s="55" t="s">
        <v>4439</v>
      </c>
      <c r="B1000" s="55">
        <v>53010106</v>
      </c>
      <c r="C1000" s="55" t="s">
        <v>3001</v>
      </c>
      <c r="D1000" s="55" t="s">
        <v>3439</v>
      </c>
      <c r="E1000" s="55" t="s">
        <v>3432</v>
      </c>
      <c r="F1000" s="55" t="s">
        <v>3433</v>
      </c>
      <c r="G1000" s="55" t="s">
        <v>3433</v>
      </c>
      <c r="H1000" s="55" t="s">
        <v>115</v>
      </c>
      <c r="I1000" s="55" t="s">
        <v>3433</v>
      </c>
      <c r="J1000" s="55" t="s">
        <v>3434</v>
      </c>
    </row>
    <row r="1001" spans="1:10" x14ac:dyDescent="0.2">
      <c r="A1001" s="54" t="s">
        <v>4440</v>
      </c>
      <c r="B1001" s="54">
        <v>53010107</v>
      </c>
      <c r="C1001" s="54" t="s">
        <v>3003</v>
      </c>
      <c r="D1001" s="54" t="s">
        <v>3439</v>
      </c>
      <c r="E1001" s="54" t="s">
        <v>3432</v>
      </c>
      <c r="F1001" s="54" t="s">
        <v>3433</v>
      </c>
      <c r="G1001" s="54" t="s">
        <v>3433</v>
      </c>
      <c r="H1001" s="54" t="s">
        <v>115</v>
      </c>
      <c r="I1001" s="54" t="s">
        <v>3433</v>
      </c>
      <c r="J1001" s="54" t="s">
        <v>3434</v>
      </c>
    </row>
    <row r="1002" spans="1:10" x14ac:dyDescent="0.2">
      <c r="A1002" s="55" t="s">
        <v>4441</v>
      </c>
      <c r="B1002" s="55">
        <v>53010108</v>
      </c>
      <c r="C1002" s="55" t="s">
        <v>3005</v>
      </c>
      <c r="D1002" s="55" t="s">
        <v>3439</v>
      </c>
      <c r="E1002" s="55" t="s">
        <v>3432</v>
      </c>
      <c r="F1002" s="55" t="s">
        <v>3433</v>
      </c>
      <c r="G1002" s="55" t="s">
        <v>3433</v>
      </c>
      <c r="H1002" s="55" t="s">
        <v>115</v>
      </c>
      <c r="I1002" s="55" t="s">
        <v>3433</v>
      </c>
      <c r="J1002" s="55" t="s">
        <v>3434</v>
      </c>
    </row>
    <row r="1003" spans="1:10" x14ac:dyDescent="0.2">
      <c r="A1003" s="54" t="s">
        <v>4442</v>
      </c>
      <c r="B1003" s="54">
        <v>53010109</v>
      </c>
      <c r="C1003" s="54" t="s">
        <v>3009</v>
      </c>
      <c r="D1003" s="54" t="s">
        <v>3439</v>
      </c>
      <c r="E1003" s="54" t="s">
        <v>3432</v>
      </c>
      <c r="F1003" s="54" t="s">
        <v>3433</v>
      </c>
      <c r="G1003" s="54" t="s">
        <v>3433</v>
      </c>
      <c r="H1003" s="54" t="s">
        <v>115</v>
      </c>
      <c r="I1003" s="54" t="s">
        <v>3433</v>
      </c>
      <c r="J1003" s="54" t="s">
        <v>3434</v>
      </c>
    </row>
    <row r="1004" spans="1:10" x14ac:dyDescent="0.2">
      <c r="A1004" s="55" t="s">
        <v>4443</v>
      </c>
      <c r="B1004" s="55">
        <v>53010110</v>
      </c>
      <c r="C1004" s="55" t="s">
        <v>3013</v>
      </c>
      <c r="D1004" s="55" t="s">
        <v>3439</v>
      </c>
      <c r="E1004" s="55" t="s">
        <v>3432</v>
      </c>
      <c r="F1004" s="55" t="s">
        <v>3433</v>
      </c>
      <c r="G1004" s="55" t="s">
        <v>3433</v>
      </c>
      <c r="H1004" s="55" t="s">
        <v>115</v>
      </c>
      <c r="I1004" s="55" t="s">
        <v>3433</v>
      </c>
      <c r="J1004" s="55" t="s">
        <v>3434</v>
      </c>
    </row>
    <row r="1005" spans="1:10" x14ac:dyDescent="0.2">
      <c r="A1005" s="54" t="s">
        <v>4444</v>
      </c>
      <c r="B1005" s="54">
        <v>53010111</v>
      </c>
      <c r="C1005" s="54" t="s">
        <v>3017</v>
      </c>
      <c r="D1005" s="54" t="s">
        <v>3439</v>
      </c>
      <c r="E1005" s="54" t="s">
        <v>3432</v>
      </c>
      <c r="F1005" s="54" t="s">
        <v>3433</v>
      </c>
      <c r="G1005" s="54" t="s">
        <v>3433</v>
      </c>
      <c r="H1005" s="54" t="s">
        <v>115</v>
      </c>
      <c r="I1005" s="54" t="s">
        <v>3433</v>
      </c>
      <c r="J1005" s="54" t="s">
        <v>3434</v>
      </c>
    </row>
    <row r="1006" spans="1:10" x14ac:dyDescent="0.2">
      <c r="A1006" s="55" t="s">
        <v>4445</v>
      </c>
      <c r="B1006" s="55">
        <v>53010112</v>
      </c>
      <c r="C1006" s="55" t="s">
        <v>3021</v>
      </c>
      <c r="D1006" s="55" t="s">
        <v>3439</v>
      </c>
      <c r="E1006" s="55" t="s">
        <v>3432</v>
      </c>
      <c r="F1006" s="55" t="s">
        <v>3433</v>
      </c>
      <c r="G1006" s="55" t="s">
        <v>3433</v>
      </c>
      <c r="H1006" s="55" t="s">
        <v>115</v>
      </c>
      <c r="I1006" s="55" t="s">
        <v>3433</v>
      </c>
      <c r="J1006" s="55" t="s">
        <v>3434</v>
      </c>
    </row>
    <row r="1007" spans="1:10" x14ac:dyDescent="0.2">
      <c r="A1007" s="54" t="s">
        <v>4446</v>
      </c>
      <c r="B1007" s="54">
        <v>53010113</v>
      </c>
      <c r="C1007" s="54" t="s">
        <v>3025</v>
      </c>
      <c r="D1007" s="54" t="s">
        <v>3439</v>
      </c>
      <c r="E1007" s="54" t="s">
        <v>3432</v>
      </c>
      <c r="F1007" s="54" t="s">
        <v>3433</v>
      </c>
      <c r="G1007" s="54" t="s">
        <v>3433</v>
      </c>
      <c r="H1007" s="54" t="s">
        <v>115</v>
      </c>
      <c r="I1007" s="54" t="s">
        <v>3433</v>
      </c>
      <c r="J1007" s="54" t="s">
        <v>3434</v>
      </c>
    </row>
    <row r="1008" spans="1:10" x14ac:dyDescent="0.2">
      <c r="A1008" s="55" t="s">
        <v>4447</v>
      </c>
      <c r="B1008" s="55">
        <v>53010114</v>
      </c>
      <c r="C1008" s="55" t="s">
        <v>3029</v>
      </c>
      <c r="D1008" s="55" t="s">
        <v>3439</v>
      </c>
      <c r="E1008" s="55" t="s">
        <v>3432</v>
      </c>
      <c r="F1008" s="55" t="s">
        <v>3433</v>
      </c>
      <c r="G1008" s="55" t="s">
        <v>3433</v>
      </c>
      <c r="H1008" s="55" t="s">
        <v>115</v>
      </c>
      <c r="I1008" s="55" t="s">
        <v>3433</v>
      </c>
      <c r="J1008" s="55" t="s">
        <v>3434</v>
      </c>
    </row>
    <row r="1009" spans="1:10" x14ac:dyDescent="0.2">
      <c r="A1009" s="54" t="s">
        <v>4448</v>
      </c>
      <c r="B1009" s="54">
        <v>53010115</v>
      </c>
      <c r="C1009" s="54" t="s">
        <v>3033</v>
      </c>
      <c r="D1009" s="54" t="s">
        <v>3439</v>
      </c>
      <c r="E1009" s="54" t="s">
        <v>3432</v>
      </c>
      <c r="F1009" s="54" t="s">
        <v>3433</v>
      </c>
      <c r="G1009" s="54" t="s">
        <v>3433</v>
      </c>
      <c r="H1009" s="54" t="s">
        <v>115</v>
      </c>
      <c r="I1009" s="54" t="s">
        <v>3433</v>
      </c>
      <c r="J1009" s="54" t="s">
        <v>3434</v>
      </c>
    </row>
    <row r="1010" spans="1:10" x14ac:dyDescent="0.2">
      <c r="A1010" s="55" t="s">
        <v>4449</v>
      </c>
      <c r="B1010" s="55">
        <v>53010116</v>
      </c>
      <c r="C1010" s="55" t="s">
        <v>3037</v>
      </c>
      <c r="D1010" s="55" t="s">
        <v>3439</v>
      </c>
      <c r="E1010" s="55" t="s">
        <v>3432</v>
      </c>
      <c r="F1010" s="55" t="s">
        <v>3433</v>
      </c>
      <c r="G1010" s="55" t="s">
        <v>3433</v>
      </c>
      <c r="H1010" s="55" t="s">
        <v>115</v>
      </c>
      <c r="I1010" s="55" t="s">
        <v>3433</v>
      </c>
      <c r="J1010" s="55" t="s">
        <v>3434</v>
      </c>
    </row>
    <row r="1011" spans="1:10" x14ac:dyDescent="0.2">
      <c r="A1011" s="54" t="s">
        <v>4450</v>
      </c>
      <c r="B1011" s="54">
        <v>53010117</v>
      </c>
      <c r="C1011" s="54" t="s">
        <v>3041</v>
      </c>
      <c r="D1011" s="54" t="s">
        <v>3439</v>
      </c>
      <c r="E1011" s="54" t="s">
        <v>3432</v>
      </c>
      <c r="F1011" s="54" t="s">
        <v>3433</v>
      </c>
      <c r="G1011" s="54" t="s">
        <v>3433</v>
      </c>
      <c r="H1011" s="54" t="s">
        <v>115</v>
      </c>
      <c r="I1011" s="54" t="s">
        <v>3433</v>
      </c>
      <c r="J1011" s="54" t="s">
        <v>3434</v>
      </c>
    </row>
    <row r="1012" spans="1:10" x14ac:dyDescent="0.2">
      <c r="A1012" s="55" t="s">
        <v>4451</v>
      </c>
      <c r="B1012" s="55">
        <v>530102</v>
      </c>
      <c r="C1012" s="55" t="s">
        <v>3045</v>
      </c>
      <c r="D1012" s="55" t="s">
        <v>3431</v>
      </c>
      <c r="E1012" s="55" t="s">
        <v>3432</v>
      </c>
      <c r="F1012" s="55" t="s">
        <v>3433</v>
      </c>
      <c r="G1012" s="55" t="s">
        <v>3433</v>
      </c>
      <c r="H1012" s="55" t="s">
        <v>115</v>
      </c>
      <c r="I1012" s="55" t="s">
        <v>3434</v>
      </c>
      <c r="J1012" s="55" t="s">
        <v>3434</v>
      </c>
    </row>
    <row r="1013" spans="1:10" x14ac:dyDescent="0.2">
      <c r="A1013" s="54" t="s">
        <v>4452</v>
      </c>
      <c r="B1013" s="54">
        <v>53010201</v>
      </c>
      <c r="C1013" s="54" t="s">
        <v>3049</v>
      </c>
      <c r="D1013" s="54" t="s">
        <v>3439</v>
      </c>
      <c r="E1013" s="54" t="s">
        <v>3432</v>
      </c>
      <c r="F1013" s="54" t="s">
        <v>3433</v>
      </c>
      <c r="G1013" s="54" t="s">
        <v>3433</v>
      </c>
      <c r="H1013" s="54" t="s">
        <v>115</v>
      </c>
      <c r="I1013" s="54" t="s">
        <v>3433</v>
      </c>
      <c r="J1013" s="54" t="s">
        <v>3434</v>
      </c>
    </row>
    <row r="1014" spans="1:10" x14ac:dyDescent="0.2">
      <c r="A1014" s="55" t="s">
        <v>4453</v>
      </c>
      <c r="B1014" s="55">
        <v>53010202</v>
      </c>
      <c r="C1014" s="55" t="s">
        <v>3053</v>
      </c>
      <c r="D1014" s="55" t="s">
        <v>3439</v>
      </c>
      <c r="E1014" s="55" t="s">
        <v>3432</v>
      </c>
      <c r="F1014" s="55" t="s">
        <v>3433</v>
      </c>
      <c r="G1014" s="55" t="s">
        <v>3433</v>
      </c>
      <c r="H1014" s="55" t="s">
        <v>115</v>
      </c>
      <c r="I1014" s="55" t="s">
        <v>3433</v>
      </c>
      <c r="J1014" s="55" t="s">
        <v>3434</v>
      </c>
    </row>
    <row r="1015" spans="1:10" x14ac:dyDescent="0.2">
      <c r="A1015" s="54" t="s">
        <v>4454</v>
      </c>
      <c r="B1015" s="54">
        <v>53010203</v>
      </c>
      <c r="C1015" s="54" t="s">
        <v>3057</v>
      </c>
      <c r="D1015" s="54" t="s">
        <v>3439</v>
      </c>
      <c r="E1015" s="54" t="s">
        <v>3432</v>
      </c>
      <c r="F1015" s="54" t="s">
        <v>3433</v>
      </c>
      <c r="G1015" s="54" t="s">
        <v>3433</v>
      </c>
      <c r="H1015" s="54" t="s">
        <v>115</v>
      </c>
      <c r="I1015" s="54" t="s">
        <v>3433</v>
      </c>
      <c r="J1015" s="54" t="s">
        <v>3434</v>
      </c>
    </row>
    <row r="1016" spans="1:10" x14ac:dyDescent="0.2">
      <c r="A1016" s="55" t="s">
        <v>4455</v>
      </c>
      <c r="B1016" s="55">
        <v>54</v>
      </c>
      <c r="C1016" s="55" t="s">
        <v>3061</v>
      </c>
      <c r="D1016" s="55" t="s">
        <v>3431</v>
      </c>
      <c r="E1016" s="55" t="s">
        <v>3432</v>
      </c>
      <c r="F1016" s="55" t="s">
        <v>3433</v>
      </c>
      <c r="G1016" s="55" t="s">
        <v>3433</v>
      </c>
      <c r="H1016" s="55" t="s">
        <v>115</v>
      </c>
      <c r="I1016" s="55" t="s">
        <v>3434</v>
      </c>
      <c r="J1016" s="55" t="s">
        <v>3434</v>
      </c>
    </row>
    <row r="1017" spans="1:10" x14ac:dyDescent="0.2">
      <c r="A1017" s="54" t="s">
        <v>4456</v>
      </c>
      <c r="B1017" s="54">
        <v>5401</v>
      </c>
      <c r="C1017" s="54" t="s">
        <v>3065</v>
      </c>
      <c r="D1017" s="54" t="s">
        <v>3431</v>
      </c>
      <c r="E1017" s="54" t="s">
        <v>3432</v>
      </c>
      <c r="F1017" s="54" t="s">
        <v>3433</v>
      </c>
      <c r="G1017" s="54" t="s">
        <v>3433</v>
      </c>
      <c r="H1017" s="54" t="s">
        <v>115</v>
      </c>
      <c r="I1017" s="54" t="s">
        <v>3434</v>
      </c>
      <c r="J1017" s="54" t="s">
        <v>3434</v>
      </c>
    </row>
    <row r="1018" spans="1:10" x14ac:dyDescent="0.2">
      <c r="A1018" s="55" t="s">
        <v>4457</v>
      </c>
      <c r="B1018" s="55">
        <v>540101</v>
      </c>
      <c r="C1018" s="55" t="s">
        <v>3067</v>
      </c>
      <c r="D1018" s="55" t="s">
        <v>3431</v>
      </c>
      <c r="E1018" s="55" t="s">
        <v>3432</v>
      </c>
      <c r="F1018" s="55" t="s">
        <v>3433</v>
      </c>
      <c r="G1018" s="55" t="s">
        <v>3433</v>
      </c>
      <c r="H1018" s="55" t="s">
        <v>115</v>
      </c>
      <c r="I1018" s="55" t="s">
        <v>3434</v>
      </c>
      <c r="J1018" s="55" t="s">
        <v>3434</v>
      </c>
    </row>
    <row r="1019" spans="1:10" x14ac:dyDescent="0.2">
      <c r="A1019" s="54" t="s">
        <v>4458</v>
      </c>
      <c r="B1019" s="54">
        <v>54010101</v>
      </c>
      <c r="C1019" s="54" t="s">
        <v>3071</v>
      </c>
      <c r="D1019" s="54" t="s">
        <v>3439</v>
      </c>
      <c r="E1019" s="54" t="s">
        <v>3432</v>
      </c>
      <c r="F1019" s="54" t="s">
        <v>3433</v>
      </c>
      <c r="G1019" s="54" t="s">
        <v>3433</v>
      </c>
      <c r="H1019" s="54" t="s">
        <v>115</v>
      </c>
      <c r="I1019" s="54" t="s">
        <v>3433</v>
      </c>
      <c r="J1019" s="54" t="s">
        <v>3434</v>
      </c>
    </row>
    <row r="1020" spans="1:10" x14ac:dyDescent="0.2">
      <c r="A1020" s="55" t="s">
        <v>4459</v>
      </c>
      <c r="B1020" s="55">
        <v>54010102</v>
      </c>
      <c r="C1020" s="55" t="s">
        <v>3075</v>
      </c>
      <c r="D1020" s="55" t="s">
        <v>3439</v>
      </c>
      <c r="E1020" s="55" t="s">
        <v>3432</v>
      </c>
      <c r="F1020" s="55" t="s">
        <v>3433</v>
      </c>
      <c r="G1020" s="55" t="s">
        <v>3433</v>
      </c>
      <c r="H1020" s="55" t="s">
        <v>115</v>
      </c>
      <c r="I1020" s="55" t="s">
        <v>3433</v>
      </c>
      <c r="J1020" s="55" t="s">
        <v>3434</v>
      </c>
    </row>
    <row r="1021" spans="1:10" x14ac:dyDescent="0.2">
      <c r="A1021" s="54" t="s">
        <v>4460</v>
      </c>
      <c r="B1021" s="54">
        <v>54010103</v>
      </c>
      <c r="C1021" s="54" t="s">
        <v>3079</v>
      </c>
      <c r="D1021" s="54" t="s">
        <v>3439</v>
      </c>
      <c r="E1021" s="54" t="s">
        <v>3432</v>
      </c>
      <c r="F1021" s="54" t="s">
        <v>3433</v>
      </c>
      <c r="G1021" s="54" t="s">
        <v>3433</v>
      </c>
      <c r="H1021" s="54" t="s">
        <v>115</v>
      </c>
      <c r="I1021" s="54" t="s">
        <v>3433</v>
      </c>
      <c r="J1021" s="54" t="s">
        <v>3434</v>
      </c>
    </row>
    <row r="1022" spans="1:10" x14ac:dyDescent="0.2">
      <c r="A1022" s="55" t="s">
        <v>4461</v>
      </c>
      <c r="B1022" s="55">
        <v>54010104</v>
      </c>
      <c r="C1022" s="55" t="s">
        <v>3083</v>
      </c>
      <c r="D1022" s="55" t="s">
        <v>3439</v>
      </c>
      <c r="E1022" s="55" t="s">
        <v>3432</v>
      </c>
      <c r="F1022" s="55" t="s">
        <v>3433</v>
      </c>
      <c r="G1022" s="55" t="s">
        <v>3433</v>
      </c>
      <c r="H1022" s="55" t="s">
        <v>115</v>
      </c>
      <c r="I1022" s="55" t="s">
        <v>3433</v>
      </c>
      <c r="J1022" s="55" t="s">
        <v>3434</v>
      </c>
    </row>
    <row r="1023" spans="1:10" x14ac:dyDescent="0.2">
      <c r="A1023" s="54" t="s">
        <v>4462</v>
      </c>
      <c r="B1023" s="54">
        <v>54010105</v>
      </c>
      <c r="C1023" s="54" t="s">
        <v>3087</v>
      </c>
      <c r="D1023" s="54" t="s">
        <v>3439</v>
      </c>
      <c r="E1023" s="54" t="s">
        <v>3432</v>
      </c>
      <c r="F1023" s="54" t="s">
        <v>3433</v>
      </c>
      <c r="G1023" s="54" t="s">
        <v>3433</v>
      </c>
      <c r="H1023" s="54" t="s">
        <v>115</v>
      </c>
      <c r="I1023" s="54" t="s">
        <v>3433</v>
      </c>
      <c r="J1023" s="54" t="s">
        <v>3434</v>
      </c>
    </row>
    <row r="1024" spans="1:10" x14ac:dyDescent="0.2">
      <c r="A1024" s="55" t="s">
        <v>4463</v>
      </c>
      <c r="B1024" s="55">
        <v>54010106</v>
      </c>
      <c r="C1024" s="55" t="s">
        <v>3091</v>
      </c>
      <c r="D1024" s="55" t="s">
        <v>3439</v>
      </c>
      <c r="E1024" s="55" t="s">
        <v>3432</v>
      </c>
      <c r="F1024" s="55" t="s">
        <v>3433</v>
      </c>
      <c r="G1024" s="55" t="s">
        <v>3433</v>
      </c>
      <c r="H1024" s="55" t="s">
        <v>115</v>
      </c>
      <c r="I1024" s="55" t="s">
        <v>3433</v>
      </c>
      <c r="J1024" s="55" t="s">
        <v>3434</v>
      </c>
    </row>
    <row r="1025" spans="1:10" x14ac:dyDescent="0.2">
      <c r="A1025" s="54" t="s">
        <v>4464</v>
      </c>
      <c r="B1025" s="54">
        <v>54010107</v>
      </c>
      <c r="C1025" s="54" t="s">
        <v>3095</v>
      </c>
      <c r="D1025" s="54" t="s">
        <v>3439</v>
      </c>
      <c r="E1025" s="54" t="s">
        <v>3432</v>
      </c>
      <c r="F1025" s="54" t="s">
        <v>3433</v>
      </c>
      <c r="G1025" s="54" t="s">
        <v>3433</v>
      </c>
      <c r="H1025" s="54" t="s">
        <v>115</v>
      </c>
      <c r="I1025" s="54" t="s">
        <v>3433</v>
      </c>
      <c r="J1025" s="54" t="s">
        <v>3434</v>
      </c>
    </row>
    <row r="1026" spans="1:10" x14ac:dyDescent="0.2">
      <c r="A1026" s="55" t="s">
        <v>4465</v>
      </c>
      <c r="B1026" s="55">
        <v>54010108</v>
      </c>
      <c r="C1026" s="55" t="s">
        <v>3099</v>
      </c>
      <c r="D1026" s="55" t="s">
        <v>3439</v>
      </c>
      <c r="E1026" s="55" t="s">
        <v>3432</v>
      </c>
      <c r="F1026" s="55" t="s">
        <v>3433</v>
      </c>
      <c r="G1026" s="55" t="s">
        <v>3433</v>
      </c>
      <c r="H1026" s="55" t="s">
        <v>115</v>
      </c>
      <c r="I1026" s="55" t="s">
        <v>3433</v>
      </c>
      <c r="J1026" s="55" t="s">
        <v>3434</v>
      </c>
    </row>
    <row r="1027" spans="1:10" x14ac:dyDescent="0.2">
      <c r="A1027" s="54" t="s">
        <v>4466</v>
      </c>
      <c r="B1027" s="54">
        <v>54010109</v>
      </c>
      <c r="C1027" s="54" t="s">
        <v>3103</v>
      </c>
      <c r="D1027" s="54" t="s">
        <v>3439</v>
      </c>
      <c r="E1027" s="54" t="s">
        <v>3432</v>
      </c>
      <c r="F1027" s="54" t="s">
        <v>3433</v>
      </c>
      <c r="G1027" s="54" t="s">
        <v>3433</v>
      </c>
      <c r="H1027" s="54" t="s">
        <v>115</v>
      </c>
      <c r="I1027" s="54" t="s">
        <v>3433</v>
      </c>
      <c r="J1027" s="54" t="s">
        <v>3434</v>
      </c>
    </row>
    <row r="1028" spans="1:10" x14ac:dyDescent="0.2">
      <c r="A1028" s="55" t="s">
        <v>4467</v>
      </c>
      <c r="B1028" s="55">
        <v>54010110</v>
      </c>
      <c r="C1028" s="55" t="s">
        <v>3105</v>
      </c>
      <c r="D1028" s="55" t="s">
        <v>3439</v>
      </c>
      <c r="E1028" s="55" t="s">
        <v>3432</v>
      </c>
      <c r="F1028" s="55" t="s">
        <v>3433</v>
      </c>
      <c r="G1028" s="55" t="s">
        <v>3433</v>
      </c>
      <c r="H1028" s="55" t="s">
        <v>115</v>
      </c>
      <c r="I1028" s="55" t="s">
        <v>3433</v>
      </c>
      <c r="J1028" s="55" t="s">
        <v>3434</v>
      </c>
    </row>
    <row r="1029" spans="1:10" x14ac:dyDescent="0.2">
      <c r="A1029" s="54" t="s">
        <v>4468</v>
      </c>
      <c r="B1029" s="54">
        <v>54010111</v>
      </c>
      <c r="C1029" s="54" t="s">
        <v>3109</v>
      </c>
      <c r="D1029" s="54" t="s">
        <v>3439</v>
      </c>
      <c r="E1029" s="54" t="s">
        <v>3432</v>
      </c>
      <c r="F1029" s="54" t="s">
        <v>3433</v>
      </c>
      <c r="G1029" s="54" t="s">
        <v>3433</v>
      </c>
      <c r="H1029" s="54" t="s">
        <v>115</v>
      </c>
      <c r="I1029" s="54" t="s">
        <v>3433</v>
      </c>
      <c r="J1029" s="54" t="s">
        <v>3434</v>
      </c>
    </row>
    <row r="1030" spans="1:10" x14ac:dyDescent="0.2">
      <c r="A1030" s="55" t="s">
        <v>4469</v>
      </c>
      <c r="B1030" s="55">
        <v>54010112</v>
      </c>
      <c r="C1030" s="55" t="s">
        <v>3113</v>
      </c>
      <c r="D1030" s="55" t="s">
        <v>3439</v>
      </c>
      <c r="E1030" s="55" t="s">
        <v>3432</v>
      </c>
      <c r="F1030" s="55" t="s">
        <v>3433</v>
      </c>
      <c r="G1030" s="55" t="s">
        <v>3433</v>
      </c>
      <c r="H1030" s="55" t="s">
        <v>115</v>
      </c>
      <c r="I1030" s="55" t="s">
        <v>3433</v>
      </c>
      <c r="J1030" s="55" t="s">
        <v>3434</v>
      </c>
    </row>
    <row r="1031" spans="1:10" x14ac:dyDescent="0.2">
      <c r="A1031" s="54" t="s">
        <v>4470</v>
      </c>
      <c r="B1031" s="54">
        <v>54010113</v>
      </c>
      <c r="C1031" s="54" t="s">
        <v>3115</v>
      </c>
      <c r="D1031" s="54" t="s">
        <v>3439</v>
      </c>
      <c r="E1031" s="54" t="s">
        <v>3432</v>
      </c>
      <c r="F1031" s="54" t="s">
        <v>3433</v>
      </c>
      <c r="G1031" s="54" t="s">
        <v>3433</v>
      </c>
      <c r="H1031" s="54" t="s">
        <v>115</v>
      </c>
      <c r="I1031" s="54" t="s">
        <v>3433</v>
      </c>
      <c r="J1031" s="54" t="s">
        <v>3434</v>
      </c>
    </row>
    <row r="1032" spans="1:10" x14ac:dyDescent="0.2">
      <c r="A1032" s="55" t="s">
        <v>4471</v>
      </c>
      <c r="B1032" s="55">
        <v>54010114</v>
      </c>
      <c r="C1032" s="55" t="s">
        <v>3117</v>
      </c>
      <c r="D1032" s="55" t="s">
        <v>3439</v>
      </c>
      <c r="E1032" s="55" t="s">
        <v>3432</v>
      </c>
      <c r="F1032" s="55" t="s">
        <v>3433</v>
      </c>
      <c r="G1032" s="55" t="s">
        <v>3433</v>
      </c>
      <c r="H1032" s="55" t="s">
        <v>115</v>
      </c>
      <c r="I1032" s="55" t="s">
        <v>3433</v>
      </c>
      <c r="J1032" s="55" t="s">
        <v>3434</v>
      </c>
    </row>
    <row r="1033" spans="1:10" x14ac:dyDescent="0.2">
      <c r="A1033" s="54" t="s">
        <v>4472</v>
      </c>
      <c r="B1033" s="54">
        <v>54010115</v>
      </c>
      <c r="C1033" s="54" t="s">
        <v>3119</v>
      </c>
      <c r="D1033" s="54" t="s">
        <v>3439</v>
      </c>
      <c r="E1033" s="54" t="s">
        <v>3432</v>
      </c>
      <c r="F1033" s="54" t="s">
        <v>3433</v>
      </c>
      <c r="G1033" s="54" t="s">
        <v>3433</v>
      </c>
      <c r="H1033" s="54" t="s">
        <v>115</v>
      </c>
      <c r="I1033" s="54" t="s">
        <v>3433</v>
      </c>
      <c r="J1033" s="54" t="s">
        <v>3434</v>
      </c>
    </row>
    <row r="1034" spans="1:10" x14ac:dyDescent="0.2">
      <c r="A1034" s="55" t="s">
        <v>4473</v>
      </c>
      <c r="B1034" s="55">
        <v>54010116</v>
      </c>
      <c r="C1034" s="55" t="s">
        <v>3121</v>
      </c>
      <c r="D1034" s="55" t="s">
        <v>3439</v>
      </c>
      <c r="E1034" s="55" t="s">
        <v>3432</v>
      </c>
      <c r="F1034" s="55" t="s">
        <v>3433</v>
      </c>
      <c r="G1034" s="55" t="s">
        <v>3433</v>
      </c>
      <c r="H1034" s="55" t="s">
        <v>115</v>
      </c>
      <c r="I1034" s="55" t="s">
        <v>3433</v>
      </c>
      <c r="J1034" s="55" t="s">
        <v>3434</v>
      </c>
    </row>
    <row r="1035" spans="1:10" x14ac:dyDescent="0.2">
      <c r="A1035" s="54" t="s">
        <v>4474</v>
      </c>
      <c r="B1035" s="54">
        <v>54010117</v>
      </c>
      <c r="C1035" s="54" t="s">
        <v>3123</v>
      </c>
      <c r="D1035" s="54" t="s">
        <v>3439</v>
      </c>
      <c r="E1035" s="54" t="s">
        <v>3432</v>
      </c>
      <c r="F1035" s="54" t="s">
        <v>3433</v>
      </c>
      <c r="G1035" s="54" t="s">
        <v>3433</v>
      </c>
      <c r="H1035" s="54" t="s">
        <v>115</v>
      </c>
      <c r="I1035" s="54" t="s">
        <v>3433</v>
      </c>
      <c r="J1035" s="54" t="s">
        <v>3434</v>
      </c>
    </row>
    <row r="1036" spans="1:10" x14ac:dyDescent="0.2">
      <c r="A1036" s="55" t="s">
        <v>4475</v>
      </c>
      <c r="B1036" s="55">
        <v>54010118</v>
      </c>
      <c r="C1036" s="55" t="s">
        <v>3127</v>
      </c>
      <c r="D1036" s="55" t="s">
        <v>3439</v>
      </c>
      <c r="E1036" s="55" t="s">
        <v>3432</v>
      </c>
      <c r="F1036" s="55" t="s">
        <v>3433</v>
      </c>
      <c r="G1036" s="55" t="s">
        <v>3433</v>
      </c>
      <c r="H1036" s="55" t="s">
        <v>115</v>
      </c>
      <c r="I1036" s="55" t="s">
        <v>3433</v>
      </c>
      <c r="J1036" s="55" t="s">
        <v>3434</v>
      </c>
    </row>
    <row r="1037" spans="1:10" x14ac:dyDescent="0.2">
      <c r="A1037" s="54" t="s">
        <v>4476</v>
      </c>
      <c r="B1037" s="54">
        <v>54010119</v>
      </c>
      <c r="C1037" s="54" t="s">
        <v>3129</v>
      </c>
      <c r="D1037" s="54" t="s">
        <v>3439</v>
      </c>
      <c r="E1037" s="54" t="s">
        <v>3432</v>
      </c>
      <c r="F1037" s="54" t="s">
        <v>3433</v>
      </c>
      <c r="G1037" s="54" t="s">
        <v>3433</v>
      </c>
      <c r="H1037" s="54" t="s">
        <v>115</v>
      </c>
      <c r="I1037" s="54" t="s">
        <v>3433</v>
      </c>
      <c r="J1037" s="54" t="s">
        <v>3434</v>
      </c>
    </row>
    <row r="1038" spans="1:10" x14ac:dyDescent="0.2">
      <c r="A1038" s="55" t="s">
        <v>4477</v>
      </c>
      <c r="B1038" s="55">
        <v>54010120</v>
      </c>
      <c r="C1038" s="55" t="s">
        <v>3131</v>
      </c>
      <c r="D1038" s="55" t="s">
        <v>3439</v>
      </c>
      <c r="E1038" s="55" t="s">
        <v>3432</v>
      </c>
      <c r="F1038" s="55" t="s">
        <v>3433</v>
      </c>
      <c r="G1038" s="55" t="s">
        <v>3433</v>
      </c>
      <c r="H1038" s="55" t="s">
        <v>115</v>
      </c>
      <c r="I1038" s="55" t="s">
        <v>3433</v>
      </c>
      <c r="J1038" s="55" t="s">
        <v>3434</v>
      </c>
    </row>
    <row r="1039" spans="1:10" x14ac:dyDescent="0.2">
      <c r="A1039" s="54" t="s">
        <v>4478</v>
      </c>
      <c r="B1039" s="54">
        <v>54010121</v>
      </c>
      <c r="C1039" s="54" t="s">
        <v>3133</v>
      </c>
      <c r="D1039" s="54" t="s">
        <v>3439</v>
      </c>
      <c r="E1039" s="54" t="s">
        <v>3432</v>
      </c>
      <c r="F1039" s="54" t="s">
        <v>3433</v>
      </c>
      <c r="G1039" s="54" t="s">
        <v>3433</v>
      </c>
      <c r="H1039" s="54" t="s">
        <v>115</v>
      </c>
      <c r="I1039" s="54" t="s">
        <v>3433</v>
      </c>
      <c r="J1039" s="54" t="s">
        <v>3434</v>
      </c>
    </row>
    <row r="1040" spans="1:10" x14ac:dyDescent="0.2">
      <c r="A1040" s="55" t="s">
        <v>4479</v>
      </c>
      <c r="B1040" s="55">
        <v>54010122</v>
      </c>
      <c r="C1040" s="55" t="s">
        <v>3135</v>
      </c>
      <c r="D1040" s="55" t="s">
        <v>3439</v>
      </c>
      <c r="E1040" s="55" t="s">
        <v>3432</v>
      </c>
      <c r="F1040" s="55" t="s">
        <v>3433</v>
      </c>
      <c r="G1040" s="55" t="s">
        <v>3433</v>
      </c>
      <c r="H1040" s="55" t="s">
        <v>115</v>
      </c>
      <c r="I1040" s="55" t="s">
        <v>3433</v>
      </c>
      <c r="J1040" s="55" t="s">
        <v>3434</v>
      </c>
    </row>
    <row r="1041" spans="1:10" x14ac:dyDescent="0.2">
      <c r="A1041" s="54" t="s">
        <v>4480</v>
      </c>
      <c r="B1041" s="54">
        <v>54010123</v>
      </c>
      <c r="C1041" s="54" t="s">
        <v>3139</v>
      </c>
      <c r="D1041" s="54" t="s">
        <v>3439</v>
      </c>
      <c r="E1041" s="54" t="s">
        <v>3432</v>
      </c>
      <c r="F1041" s="54" t="s">
        <v>3433</v>
      </c>
      <c r="G1041" s="54" t="s">
        <v>3433</v>
      </c>
      <c r="H1041" s="54" t="s">
        <v>115</v>
      </c>
      <c r="I1041" s="54" t="s">
        <v>3433</v>
      </c>
      <c r="J1041" s="54" t="s">
        <v>3434</v>
      </c>
    </row>
    <row r="1042" spans="1:10" x14ac:dyDescent="0.2">
      <c r="A1042" s="55" t="s">
        <v>4481</v>
      </c>
      <c r="B1042" s="55">
        <v>54010124</v>
      </c>
      <c r="C1042" s="55" t="s">
        <v>3143</v>
      </c>
      <c r="D1042" s="55" t="s">
        <v>3439</v>
      </c>
      <c r="E1042" s="55" t="s">
        <v>3432</v>
      </c>
      <c r="F1042" s="55" t="s">
        <v>3433</v>
      </c>
      <c r="G1042" s="55" t="s">
        <v>3433</v>
      </c>
      <c r="H1042" s="55" t="s">
        <v>115</v>
      </c>
      <c r="I1042" s="55" t="s">
        <v>3433</v>
      </c>
      <c r="J1042" s="55" t="s">
        <v>3434</v>
      </c>
    </row>
    <row r="1043" spans="1:10" x14ac:dyDescent="0.2">
      <c r="A1043" s="54" t="s">
        <v>4482</v>
      </c>
      <c r="B1043" s="54">
        <v>54010125</v>
      </c>
      <c r="C1043" s="54" t="s">
        <v>3147</v>
      </c>
      <c r="D1043" s="54" t="s">
        <v>3439</v>
      </c>
      <c r="E1043" s="54" t="s">
        <v>3432</v>
      </c>
      <c r="F1043" s="54" t="s">
        <v>3433</v>
      </c>
      <c r="G1043" s="54" t="s">
        <v>3433</v>
      </c>
      <c r="H1043" s="54" t="s">
        <v>115</v>
      </c>
      <c r="I1043" s="54" t="s">
        <v>3433</v>
      </c>
      <c r="J1043" s="54" t="s">
        <v>3434</v>
      </c>
    </row>
    <row r="1044" spans="1:10" x14ac:dyDescent="0.2">
      <c r="A1044" s="55" t="s">
        <v>4483</v>
      </c>
      <c r="B1044" s="55">
        <v>54010126</v>
      </c>
      <c r="C1044" s="55" t="s">
        <v>3151</v>
      </c>
      <c r="D1044" s="55" t="s">
        <v>3439</v>
      </c>
      <c r="E1044" s="55" t="s">
        <v>3432</v>
      </c>
      <c r="F1044" s="55" t="s">
        <v>3433</v>
      </c>
      <c r="G1044" s="55" t="s">
        <v>3433</v>
      </c>
      <c r="H1044" s="55" t="s">
        <v>115</v>
      </c>
      <c r="I1044" s="55" t="s">
        <v>3433</v>
      </c>
      <c r="J1044" s="55" t="s">
        <v>3434</v>
      </c>
    </row>
    <row r="1045" spans="1:10" x14ac:dyDescent="0.2">
      <c r="A1045" s="54" t="s">
        <v>4484</v>
      </c>
      <c r="B1045" s="54">
        <v>54010127</v>
      </c>
      <c r="C1045" s="54" t="s">
        <v>3153</v>
      </c>
      <c r="D1045" s="54" t="s">
        <v>3439</v>
      </c>
      <c r="E1045" s="54" t="s">
        <v>3432</v>
      </c>
      <c r="F1045" s="54" t="s">
        <v>3433</v>
      </c>
      <c r="G1045" s="54" t="s">
        <v>3433</v>
      </c>
      <c r="H1045" s="54" t="s">
        <v>115</v>
      </c>
      <c r="I1045" s="54" t="s">
        <v>3433</v>
      </c>
      <c r="J1045" s="54" t="s">
        <v>3434</v>
      </c>
    </row>
    <row r="1046" spans="1:10" x14ac:dyDescent="0.2">
      <c r="A1046" s="55" t="s">
        <v>4485</v>
      </c>
      <c r="B1046" s="55">
        <v>54010128</v>
      </c>
      <c r="C1046" s="55" t="s">
        <v>3157</v>
      </c>
      <c r="D1046" s="55" t="s">
        <v>3439</v>
      </c>
      <c r="E1046" s="55" t="s">
        <v>3432</v>
      </c>
      <c r="F1046" s="55" t="s">
        <v>3433</v>
      </c>
      <c r="G1046" s="55" t="s">
        <v>3433</v>
      </c>
      <c r="H1046" s="55" t="s">
        <v>115</v>
      </c>
      <c r="I1046" s="55" t="s">
        <v>3433</v>
      </c>
      <c r="J1046" s="55" t="s">
        <v>3434</v>
      </c>
    </row>
    <row r="1047" spans="1:10" x14ac:dyDescent="0.2">
      <c r="A1047" s="54" t="s">
        <v>4486</v>
      </c>
      <c r="B1047" s="54">
        <v>54010129</v>
      </c>
      <c r="C1047" s="54" t="s">
        <v>3159</v>
      </c>
      <c r="D1047" s="54" t="s">
        <v>3439</v>
      </c>
      <c r="E1047" s="54" t="s">
        <v>3432</v>
      </c>
      <c r="F1047" s="54" t="s">
        <v>3433</v>
      </c>
      <c r="G1047" s="54" t="s">
        <v>3433</v>
      </c>
      <c r="H1047" s="54" t="s">
        <v>115</v>
      </c>
      <c r="I1047" s="54" t="s">
        <v>3433</v>
      </c>
      <c r="J1047" s="54" t="s">
        <v>3434</v>
      </c>
    </row>
    <row r="1048" spans="1:10" x14ac:dyDescent="0.2">
      <c r="A1048" s="55" t="s">
        <v>4487</v>
      </c>
      <c r="B1048" s="55">
        <v>54010130</v>
      </c>
      <c r="C1048" s="55" t="s">
        <v>3163</v>
      </c>
      <c r="D1048" s="55" t="s">
        <v>3439</v>
      </c>
      <c r="E1048" s="55" t="s">
        <v>3432</v>
      </c>
      <c r="F1048" s="55" t="s">
        <v>3433</v>
      </c>
      <c r="G1048" s="55" t="s">
        <v>3433</v>
      </c>
      <c r="H1048" s="55" t="s">
        <v>115</v>
      </c>
      <c r="I1048" s="55" t="s">
        <v>3433</v>
      </c>
      <c r="J1048" s="55" t="s">
        <v>3434</v>
      </c>
    </row>
    <row r="1049" spans="1:10" x14ac:dyDescent="0.2">
      <c r="A1049" s="54" t="s">
        <v>4488</v>
      </c>
      <c r="B1049" s="54">
        <v>54010131</v>
      </c>
      <c r="C1049" s="54" t="s">
        <v>3167</v>
      </c>
      <c r="D1049" s="54" t="s">
        <v>3439</v>
      </c>
      <c r="E1049" s="54" t="s">
        <v>3432</v>
      </c>
      <c r="F1049" s="54" t="s">
        <v>3433</v>
      </c>
      <c r="G1049" s="54" t="s">
        <v>3433</v>
      </c>
      <c r="H1049" s="54" t="s">
        <v>115</v>
      </c>
      <c r="I1049" s="54" t="s">
        <v>3433</v>
      </c>
      <c r="J1049" s="54" t="s">
        <v>3434</v>
      </c>
    </row>
    <row r="1050" spans="1:10" x14ac:dyDescent="0.2">
      <c r="A1050" s="55" t="s">
        <v>4489</v>
      </c>
      <c r="B1050" s="55">
        <v>54010132</v>
      </c>
      <c r="C1050" s="55" t="s">
        <v>3169</v>
      </c>
      <c r="D1050" s="55" t="s">
        <v>3439</v>
      </c>
      <c r="E1050" s="55" t="s">
        <v>3432</v>
      </c>
      <c r="F1050" s="55" t="s">
        <v>3433</v>
      </c>
      <c r="G1050" s="55" t="s">
        <v>3433</v>
      </c>
      <c r="H1050" s="55" t="s">
        <v>115</v>
      </c>
      <c r="I1050" s="55" t="s">
        <v>3433</v>
      </c>
      <c r="J1050" s="55" t="s">
        <v>3434</v>
      </c>
    </row>
    <row r="1051" spans="1:10" x14ac:dyDescent="0.2">
      <c r="A1051" s="54" t="s">
        <v>4490</v>
      </c>
      <c r="B1051" s="54">
        <v>54010133</v>
      </c>
      <c r="C1051" s="54" t="s">
        <v>3173</v>
      </c>
      <c r="D1051" s="54" t="s">
        <v>3439</v>
      </c>
      <c r="E1051" s="54" t="s">
        <v>3432</v>
      </c>
      <c r="F1051" s="54" t="s">
        <v>3433</v>
      </c>
      <c r="G1051" s="54" t="s">
        <v>3433</v>
      </c>
      <c r="H1051" s="54" t="s">
        <v>115</v>
      </c>
      <c r="I1051" s="54" t="s">
        <v>3433</v>
      </c>
      <c r="J1051" s="54" t="s">
        <v>3434</v>
      </c>
    </row>
    <row r="1052" spans="1:10" x14ac:dyDescent="0.2">
      <c r="A1052" s="55" t="s">
        <v>4491</v>
      </c>
      <c r="B1052" s="55">
        <v>54010134</v>
      </c>
      <c r="C1052" s="55" t="s">
        <v>3177</v>
      </c>
      <c r="D1052" s="55" t="s">
        <v>3439</v>
      </c>
      <c r="E1052" s="55" t="s">
        <v>3432</v>
      </c>
      <c r="F1052" s="55" t="s">
        <v>3433</v>
      </c>
      <c r="G1052" s="55" t="s">
        <v>3433</v>
      </c>
      <c r="H1052" s="55" t="s">
        <v>115</v>
      </c>
      <c r="I1052" s="55" t="s">
        <v>3433</v>
      </c>
      <c r="J1052" s="55" t="s">
        <v>3434</v>
      </c>
    </row>
    <row r="1053" spans="1:10" x14ac:dyDescent="0.2">
      <c r="A1053" s="54" t="s">
        <v>4492</v>
      </c>
      <c r="B1053" s="54">
        <v>54010135</v>
      </c>
      <c r="C1053" s="54" t="s">
        <v>3181</v>
      </c>
      <c r="D1053" s="54" t="s">
        <v>3439</v>
      </c>
      <c r="E1053" s="54" t="s">
        <v>3432</v>
      </c>
      <c r="F1053" s="54" t="s">
        <v>3433</v>
      </c>
      <c r="G1053" s="54" t="s">
        <v>3433</v>
      </c>
      <c r="H1053" s="54" t="s">
        <v>115</v>
      </c>
      <c r="I1053" s="54" t="s">
        <v>3433</v>
      </c>
      <c r="J1053" s="54" t="s">
        <v>3434</v>
      </c>
    </row>
    <row r="1054" spans="1:10" x14ac:dyDescent="0.2">
      <c r="A1054" s="55" t="s">
        <v>4493</v>
      </c>
      <c r="B1054" s="55">
        <v>54010136</v>
      </c>
      <c r="C1054" s="55" t="s">
        <v>3183</v>
      </c>
      <c r="D1054" s="55" t="s">
        <v>3439</v>
      </c>
      <c r="E1054" s="55" t="s">
        <v>3432</v>
      </c>
      <c r="F1054" s="55" t="s">
        <v>3433</v>
      </c>
      <c r="G1054" s="55" t="s">
        <v>3433</v>
      </c>
      <c r="H1054" s="55" t="s">
        <v>115</v>
      </c>
      <c r="I1054" s="55" t="s">
        <v>3433</v>
      </c>
      <c r="J1054" s="55" t="s">
        <v>3434</v>
      </c>
    </row>
    <row r="1055" spans="1:10" x14ac:dyDescent="0.2">
      <c r="A1055" s="54" t="s">
        <v>4494</v>
      </c>
      <c r="B1055" s="54">
        <v>540102</v>
      </c>
      <c r="C1055" s="54" t="s">
        <v>3185</v>
      </c>
      <c r="D1055" s="54" t="s">
        <v>3431</v>
      </c>
      <c r="E1055" s="54" t="s">
        <v>3432</v>
      </c>
      <c r="F1055" s="54" t="s">
        <v>3433</v>
      </c>
      <c r="G1055" s="54" t="s">
        <v>3433</v>
      </c>
      <c r="H1055" s="54" t="s">
        <v>115</v>
      </c>
      <c r="I1055" s="54" t="s">
        <v>3434</v>
      </c>
      <c r="J1055" s="54" t="s">
        <v>3434</v>
      </c>
    </row>
    <row r="1056" spans="1:10" x14ac:dyDescent="0.2">
      <c r="A1056" s="55" t="s">
        <v>4495</v>
      </c>
      <c r="B1056" s="55">
        <v>54010201</v>
      </c>
      <c r="C1056" s="55" t="s">
        <v>3189</v>
      </c>
      <c r="D1056" s="55" t="s">
        <v>3439</v>
      </c>
      <c r="E1056" s="55" t="s">
        <v>3432</v>
      </c>
      <c r="F1056" s="55" t="s">
        <v>3433</v>
      </c>
      <c r="G1056" s="55" t="s">
        <v>3433</v>
      </c>
      <c r="H1056" s="55" t="s">
        <v>115</v>
      </c>
      <c r="I1056" s="55" t="s">
        <v>3433</v>
      </c>
      <c r="J1056" s="55" t="s">
        <v>3434</v>
      </c>
    </row>
    <row r="1057" spans="1:10" x14ac:dyDescent="0.2">
      <c r="A1057" s="54" t="s">
        <v>4496</v>
      </c>
      <c r="B1057" s="54">
        <v>54010202</v>
      </c>
      <c r="C1057" s="54" t="s">
        <v>3193</v>
      </c>
      <c r="D1057" s="54" t="s">
        <v>3439</v>
      </c>
      <c r="E1057" s="54" t="s">
        <v>3432</v>
      </c>
      <c r="F1057" s="54" t="s">
        <v>3433</v>
      </c>
      <c r="G1057" s="54" t="s">
        <v>3433</v>
      </c>
      <c r="H1057" s="54" t="s">
        <v>115</v>
      </c>
      <c r="I1057" s="54" t="s">
        <v>3433</v>
      </c>
      <c r="J1057" s="54" t="s">
        <v>3434</v>
      </c>
    </row>
    <row r="1058" spans="1:10" x14ac:dyDescent="0.2">
      <c r="A1058" s="55" t="s">
        <v>4497</v>
      </c>
      <c r="B1058" s="55">
        <v>54010203</v>
      </c>
      <c r="C1058" s="55" t="s">
        <v>3197</v>
      </c>
      <c r="D1058" s="55" t="s">
        <v>3439</v>
      </c>
      <c r="E1058" s="55" t="s">
        <v>3432</v>
      </c>
      <c r="F1058" s="55" t="s">
        <v>3433</v>
      </c>
      <c r="G1058" s="55" t="s">
        <v>3433</v>
      </c>
      <c r="H1058" s="55" t="s">
        <v>115</v>
      </c>
      <c r="I1058" s="55" t="s">
        <v>3433</v>
      </c>
      <c r="J1058" s="55" t="s">
        <v>3434</v>
      </c>
    </row>
    <row r="1059" spans="1:10" x14ac:dyDescent="0.2">
      <c r="A1059" s="54" t="s">
        <v>4498</v>
      </c>
      <c r="B1059" s="54">
        <v>54010204</v>
      </c>
      <c r="C1059" s="54" t="s">
        <v>3201</v>
      </c>
      <c r="D1059" s="54" t="s">
        <v>3439</v>
      </c>
      <c r="E1059" s="54" t="s">
        <v>3432</v>
      </c>
      <c r="F1059" s="54" t="s">
        <v>3433</v>
      </c>
      <c r="G1059" s="54" t="s">
        <v>3433</v>
      </c>
      <c r="H1059" s="54" t="s">
        <v>115</v>
      </c>
      <c r="I1059" s="54" t="s">
        <v>3433</v>
      </c>
      <c r="J1059" s="54" t="s">
        <v>3434</v>
      </c>
    </row>
    <row r="1060" spans="1:10" x14ac:dyDescent="0.2">
      <c r="A1060" s="55" t="s">
        <v>4499</v>
      </c>
      <c r="B1060" s="55">
        <v>54010205</v>
      </c>
      <c r="C1060" s="55" t="s">
        <v>3205</v>
      </c>
      <c r="D1060" s="55" t="s">
        <v>3439</v>
      </c>
      <c r="E1060" s="55" t="s">
        <v>3432</v>
      </c>
      <c r="F1060" s="55" t="s">
        <v>3433</v>
      </c>
      <c r="G1060" s="55" t="s">
        <v>3433</v>
      </c>
      <c r="H1060" s="55" t="s">
        <v>115</v>
      </c>
      <c r="I1060" s="55" t="s">
        <v>3433</v>
      </c>
      <c r="J1060" s="55" t="s">
        <v>3434</v>
      </c>
    </row>
    <row r="1061" spans="1:10" x14ac:dyDescent="0.2">
      <c r="A1061" s="54" t="s">
        <v>4500</v>
      </c>
      <c r="B1061" s="54">
        <v>54010206</v>
      </c>
      <c r="C1061" s="54" t="s">
        <v>3209</v>
      </c>
      <c r="D1061" s="54" t="s">
        <v>3439</v>
      </c>
      <c r="E1061" s="54" t="s">
        <v>3432</v>
      </c>
      <c r="F1061" s="54" t="s">
        <v>3433</v>
      </c>
      <c r="G1061" s="54" t="s">
        <v>3433</v>
      </c>
      <c r="H1061" s="54" t="s">
        <v>115</v>
      </c>
      <c r="I1061" s="54" t="s">
        <v>3433</v>
      </c>
      <c r="J1061" s="54" t="s">
        <v>3434</v>
      </c>
    </row>
    <row r="1062" spans="1:10" x14ac:dyDescent="0.2">
      <c r="A1062" s="55" t="s">
        <v>4501</v>
      </c>
      <c r="B1062" s="55">
        <v>54010207</v>
      </c>
      <c r="C1062" s="55" t="s">
        <v>3213</v>
      </c>
      <c r="D1062" s="55" t="s">
        <v>3439</v>
      </c>
      <c r="E1062" s="55" t="s">
        <v>3432</v>
      </c>
      <c r="F1062" s="55" t="s">
        <v>3433</v>
      </c>
      <c r="G1062" s="55" t="s">
        <v>3433</v>
      </c>
      <c r="H1062" s="55" t="s">
        <v>115</v>
      </c>
      <c r="I1062" s="55" t="s">
        <v>3433</v>
      </c>
      <c r="J1062" s="55" t="s">
        <v>3434</v>
      </c>
    </row>
    <row r="1063" spans="1:10" x14ac:dyDescent="0.2">
      <c r="A1063" s="54" t="s">
        <v>4502</v>
      </c>
      <c r="B1063" s="54">
        <v>54010208</v>
      </c>
      <c r="C1063" s="54" t="s">
        <v>3217</v>
      </c>
      <c r="D1063" s="54" t="s">
        <v>3439</v>
      </c>
      <c r="E1063" s="54" t="s">
        <v>3432</v>
      </c>
      <c r="F1063" s="54" t="s">
        <v>3433</v>
      </c>
      <c r="G1063" s="54" t="s">
        <v>3433</v>
      </c>
      <c r="H1063" s="54" t="s">
        <v>115</v>
      </c>
      <c r="I1063" s="54" t="s">
        <v>3433</v>
      </c>
      <c r="J1063" s="54" t="s">
        <v>3434</v>
      </c>
    </row>
    <row r="1064" spans="1:10" x14ac:dyDescent="0.2">
      <c r="A1064" s="55" t="s">
        <v>4503</v>
      </c>
      <c r="B1064" s="55">
        <v>54010209</v>
      </c>
      <c r="C1064" s="55" t="s">
        <v>3221</v>
      </c>
      <c r="D1064" s="55" t="s">
        <v>3439</v>
      </c>
      <c r="E1064" s="55" t="s">
        <v>3432</v>
      </c>
      <c r="F1064" s="55" t="s">
        <v>3433</v>
      </c>
      <c r="G1064" s="55" t="s">
        <v>3433</v>
      </c>
      <c r="H1064" s="55" t="s">
        <v>115</v>
      </c>
      <c r="I1064" s="55" t="s">
        <v>3433</v>
      </c>
      <c r="J1064" s="55" t="s">
        <v>3434</v>
      </c>
    </row>
    <row r="1065" spans="1:10" x14ac:dyDescent="0.2">
      <c r="A1065" s="54" t="s">
        <v>4504</v>
      </c>
      <c r="B1065" s="54">
        <v>54010210</v>
      </c>
      <c r="C1065" s="54" t="s">
        <v>3223</v>
      </c>
      <c r="D1065" s="54" t="s">
        <v>3439</v>
      </c>
      <c r="E1065" s="54" t="s">
        <v>3432</v>
      </c>
      <c r="F1065" s="54" t="s">
        <v>3433</v>
      </c>
      <c r="G1065" s="54" t="s">
        <v>3433</v>
      </c>
      <c r="H1065" s="54" t="s">
        <v>115</v>
      </c>
      <c r="I1065" s="54" t="s">
        <v>3433</v>
      </c>
      <c r="J1065" s="54" t="s">
        <v>3434</v>
      </c>
    </row>
    <row r="1066" spans="1:10" x14ac:dyDescent="0.2">
      <c r="A1066" s="55" t="s">
        <v>4505</v>
      </c>
      <c r="B1066" s="55">
        <v>54010211</v>
      </c>
      <c r="C1066" s="55" t="s">
        <v>3227</v>
      </c>
      <c r="D1066" s="55" t="s">
        <v>3439</v>
      </c>
      <c r="E1066" s="55" t="s">
        <v>3432</v>
      </c>
      <c r="F1066" s="55" t="s">
        <v>3433</v>
      </c>
      <c r="G1066" s="55" t="s">
        <v>3433</v>
      </c>
      <c r="H1066" s="55" t="s">
        <v>115</v>
      </c>
      <c r="I1066" s="55" t="s">
        <v>3433</v>
      </c>
      <c r="J1066" s="55" t="s">
        <v>3434</v>
      </c>
    </row>
    <row r="1067" spans="1:10" x14ac:dyDescent="0.2">
      <c r="A1067" s="54" t="s">
        <v>4506</v>
      </c>
      <c r="B1067" s="54">
        <v>54010212</v>
      </c>
      <c r="C1067" s="54" t="s">
        <v>3231</v>
      </c>
      <c r="D1067" s="54" t="s">
        <v>3439</v>
      </c>
      <c r="E1067" s="54" t="s">
        <v>3432</v>
      </c>
      <c r="F1067" s="54" t="s">
        <v>3433</v>
      </c>
      <c r="G1067" s="54" t="s">
        <v>3433</v>
      </c>
      <c r="H1067" s="54" t="s">
        <v>115</v>
      </c>
      <c r="I1067" s="54" t="s">
        <v>3433</v>
      </c>
      <c r="J1067" s="54" t="s">
        <v>3434</v>
      </c>
    </row>
    <row r="1068" spans="1:10" x14ac:dyDescent="0.2">
      <c r="A1068" s="55" t="s">
        <v>4507</v>
      </c>
      <c r="B1068" s="55">
        <v>54010213</v>
      </c>
      <c r="C1068" s="55" t="s">
        <v>3233</v>
      </c>
      <c r="D1068" s="55" t="s">
        <v>3439</v>
      </c>
      <c r="E1068" s="55" t="s">
        <v>3432</v>
      </c>
      <c r="F1068" s="55" t="s">
        <v>3433</v>
      </c>
      <c r="G1068" s="55" t="s">
        <v>3433</v>
      </c>
      <c r="H1068" s="55" t="s">
        <v>115</v>
      </c>
      <c r="I1068" s="55" t="s">
        <v>3433</v>
      </c>
      <c r="J1068" s="55" t="s">
        <v>3434</v>
      </c>
    </row>
    <row r="1069" spans="1:10" x14ac:dyDescent="0.2">
      <c r="A1069" s="54" t="s">
        <v>4508</v>
      </c>
      <c r="B1069" s="54">
        <v>54010214</v>
      </c>
      <c r="C1069" s="54" t="s">
        <v>3237</v>
      </c>
      <c r="D1069" s="54" t="s">
        <v>3439</v>
      </c>
      <c r="E1069" s="54" t="s">
        <v>3432</v>
      </c>
      <c r="F1069" s="54" t="s">
        <v>3433</v>
      </c>
      <c r="G1069" s="54" t="s">
        <v>3433</v>
      </c>
      <c r="H1069" s="54" t="s">
        <v>115</v>
      </c>
      <c r="I1069" s="54" t="s">
        <v>3433</v>
      </c>
      <c r="J1069" s="54" t="s">
        <v>3434</v>
      </c>
    </row>
    <row r="1070" spans="1:10" x14ac:dyDescent="0.2">
      <c r="A1070" s="55" t="s">
        <v>4509</v>
      </c>
      <c r="B1070" s="55">
        <v>54010215</v>
      </c>
      <c r="C1070" s="55" t="s">
        <v>3241</v>
      </c>
      <c r="D1070" s="55" t="s">
        <v>3439</v>
      </c>
      <c r="E1070" s="55" t="s">
        <v>3432</v>
      </c>
      <c r="F1070" s="55" t="s">
        <v>3433</v>
      </c>
      <c r="G1070" s="55" t="s">
        <v>3433</v>
      </c>
      <c r="H1070" s="55" t="s">
        <v>115</v>
      </c>
      <c r="I1070" s="55" t="s">
        <v>3433</v>
      </c>
      <c r="J1070" s="55" t="s">
        <v>3434</v>
      </c>
    </row>
    <row r="1071" spans="1:10" x14ac:dyDescent="0.2">
      <c r="A1071" s="54" t="s">
        <v>4510</v>
      </c>
      <c r="B1071" s="54">
        <v>54010216</v>
      </c>
      <c r="C1071" s="54" t="s">
        <v>3245</v>
      </c>
      <c r="D1071" s="54" t="s">
        <v>3439</v>
      </c>
      <c r="E1071" s="54" t="s">
        <v>3432</v>
      </c>
      <c r="F1071" s="54" t="s">
        <v>3433</v>
      </c>
      <c r="G1071" s="54" t="s">
        <v>3433</v>
      </c>
      <c r="H1071" s="54" t="s">
        <v>115</v>
      </c>
      <c r="I1071" s="54" t="s">
        <v>3433</v>
      </c>
      <c r="J1071" s="54" t="s">
        <v>3434</v>
      </c>
    </row>
    <row r="1072" spans="1:10" x14ac:dyDescent="0.2">
      <c r="A1072" s="55" t="s">
        <v>4511</v>
      </c>
      <c r="B1072" s="55">
        <v>54010217</v>
      </c>
      <c r="C1072" s="55" t="s">
        <v>3249</v>
      </c>
      <c r="D1072" s="55" t="s">
        <v>3439</v>
      </c>
      <c r="E1072" s="55" t="s">
        <v>3432</v>
      </c>
      <c r="F1072" s="55" t="s">
        <v>3433</v>
      </c>
      <c r="G1072" s="55" t="s">
        <v>3433</v>
      </c>
      <c r="H1072" s="55" t="s">
        <v>115</v>
      </c>
      <c r="I1072" s="55" t="s">
        <v>3433</v>
      </c>
      <c r="J1072" s="55" t="s">
        <v>3434</v>
      </c>
    </row>
    <row r="1073" spans="1:10" x14ac:dyDescent="0.2">
      <c r="A1073" s="54" t="s">
        <v>4512</v>
      </c>
      <c r="B1073" s="54">
        <v>540103</v>
      </c>
      <c r="C1073" s="54" t="s">
        <v>2694</v>
      </c>
      <c r="D1073" s="54" t="s">
        <v>3431</v>
      </c>
      <c r="E1073" s="54" t="s">
        <v>3432</v>
      </c>
      <c r="F1073" s="54" t="s">
        <v>3433</v>
      </c>
      <c r="G1073" s="54" t="s">
        <v>3433</v>
      </c>
      <c r="H1073" s="54" t="s">
        <v>115</v>
      </c>
      <c r="I1073" s="54" t="s">
        <v>3434</v>
      </c>
      <c r="J1073" s="54" t="s">
        <v>3434</v>
      </c>
    </row>
    <row r="1074" spans="1:10" x14ac:dyDescent="0.2">
      <c r="A1074" s="55" t="s">
        <v>4513</v>
      </c>
      <c r="B1074" s="55">
        <v>54010301</v>
      </c>
      <c r="C1074" s="55" t="s">
        <v>3252</v>
      </c>
      <c r="D1074" s="55" t="s">
        <v>3439</v>
      </c>
      <c r="E1074" s="55" t="s">
        <v>3432</v>
      </c>
      <c r="F1074" s="55" t="s">
        <v>3433</v>
      </c>
      <c r="G1074" s="55" t="s">
        <v>3433</v>
      </c>
      <c r="H1074" s="55" t="s">
        <v>115</v>
      </c>
      <c r="I1074" s="55" t="s">
        <v>3433</v>
      </c>
      <c r="J1074" s="55" t="s">
        <v>3434</v>
      </c>
    </row>
    <row r="1075" spans="1:10" x14ac:dyDescent="0.2">
      <c r="A1075" s="54" t="s">
        <v>4514</v>
      </c>
      <c r="B1075" s="54">
        <v>54010302</v>
      </c>
      <c r="C1075" s="54" t="s">
        <v>3254</v>
      </c>
      <c r="D1075" s="54" t="s">
        <v>3439</v>
      </c>
      <c r="E1075" s="54" t="s">
        <v>3432</v>
      </c>
      <c r="F1075" s="54" t="s">
        <v>3433</v>
      </c>
      <c r="G1075" s="54" t="s">
        <v>3433</v>
      </c>
      <c r="H1075" s="54" t="s">
        <v>115</v>
      </c>
      <c r="I1075" s="54" t="s">
        <v>3433</v>
      </c>
      <c r="J1075" s="54" t="s">
        <v>3434</v>
      </c>
    </row>
    <row r="1076" spans="1:10" x14ac:dyDescent="0.2">
      <c r="A1076" s="55" t="s">
        <v>4515</v>
      </c>
      <c r="B1076" s="55">
        <v>54010303</v>
      </c>
      <c r="C1076" s="55" t="s">
        <v>3256</v>
      </c>
      <c r="D1076" s="55" t="s">
        <v>3439</v>
      </c>
      <c r="E1076" s="55" t="s">
        <v>3432</v>
      </c>
      <c r="F1076" s="55" t="s">
        <v>3433</v>
      </c>
      <c r="G1076" s="55" t="s">
        <v>3433</v>
      </c>
      <c r="H1076" s="55" t="s">
        <v>115</v>
      </c>
      <c r="I1076" s="55" t="s">
        <v>3433</v>
      </c>
      <c r="J1076" s="55" t="s">
        <v>3434</v>
      </c>
    </row>
    <row r="1077" spans="1:10" x14ac:dyDescent="0.2">
      <c r="A1077" s="54" t="s">
        <v>4516</v>
      </c>
      <c r="B1077" s="54">
        <v>54010304</v>
      </c>
      <c r="C1077" s="54" t="s">
        <v>3258</v>
      </c>
      <c r="D1077" s="54" t="s">
        <v>3439</v>
      </c>
      <c r="E1077" s="54" t="s">
        <v>3432</v>
      </c>
      <c r="F1077" s="54" t="s">
        <v>3433</v>
      </c>
      <c r="G1077" s="54" t="s">
        <v>3433</v>
      </c>
      <c r="H1077" s="54" t="s">
        <v>115</v>
      </c>
      <c r="I1077" s="54" t="s">
        <v>3433</v>
      </c>
      <c r="J1077" s="54" t="s">
        <v>3434</v>
      </c>
    </row>
    <row r="1078" spans="1:10" x14ac:dyDescent="0.2">
      <c r="A1078" s="55" t="s">
        <v>4517</v>
      </c>
      <c r="B1078" s="55">
        <v>54010305</v>
      </c>
      <c r="C1078" s="55" t="s">
        <v>3260</v>
      </c>
      <c r="D1078" s="55" t="s">
        <v>3439</v>
      </c>
      <c r="E1078" s="55" t="s">
        <v>3432</v>
      </c>
      <c r="F1078" s="55" t="s">
        <v>3433</v>
      </c>
      <c r="G1078" s="55" t="s">
        <v>3433</v>
      </c>
      <c r="H1078" s="55" t="s">
        <v>115</v>
      </c>
      <c r="I1078" s="55" t="s">
        <v>3433</v>
      </c>
      <c r="J1078" s="55" t="s">
        <v>3434</v>
      </c>
    </row>
    <row r="1079" spans="1:10" x14ac:dyDescent="0.2">
      <c r="A1079" s="54" t="s">
        <v>4518</v>
      </c>
      <c r="B1079" s="54">
        <v>54010306</v>
      </c>
      <c r="C1079" s="54" t="s">
        <v>3262</v>
      </c>
      <c r="D1079" s="54" t="s">
        <v>3439</v>
      </c>
      <c r="E1079" s="54" t="s">
        <v>3432</v>
      </c>
      <c r="F1079" s="54" t="s">
        <v>3433</v>
      </c>
      <c r="G1079" s="54" t="s">
        <v>3433</v>
      </c>
      <c r="H1079" s="54" t="s">
        <v>115</v>
      </c>
      <c r="I1079" s="54" t="s">
        <v>3433</v>
      </c>
      <c r="J1079" s="54" t="s">
        <v>3434</v>
      </c>
    </row>
    <row r="1080" spans="1:10" x14ac:dyDescent="0.2">
      <c r="A1080" s="55" t="s">
        <v>4519</v>
      </c>
      <c r="B1080" s="55">
        <v>54010307</v>
      </c>
      <c r="C1080" s="55" t="s">
        <v>3264</v>
      </c>
      <c r="D1080" s="55" t="s">
        <v>3439</v>
      </c>
      <c r="E1080" s="55" t="s">
        <v>3432</v>
      </c>
      <c r="F1080" s="55" t="s">
        <v>3433</v>
      </c>
      <c r="G1080" s="55" t="s">
        <v>3433</v>
      </c>
      <c r="H1080" s="55" t="s">
        <v>115</v>
      </c>
      <c r="I1080" s="55" t="s">
        <v>3433</v>
      </c>
      <c r="J1080" s="55" t="s">
        <v>3434</v>
      </c>
    </row>
    <row r="1081" spans="1:10" x14ac:dyDescent="0.2">
      <c r="A1081" s="54" t="s">
        <v>4520</v>
      </c>
      <c r="B1081" s="54">
        <v>54010308</v>
      </c>
      <c r="C1081" s="54" t="s">
        <v>3266</v>
      </c>
      <c r="D1081" s="54" t="s">
        <v>3439</v>
      </c>
      <c r="E1081" s="54" t="s">
        <v>3432</v>
      </c>
      <c r="F1081" s="54" t="s">
        <v>3433</v>
      </c>
      <c r="G1081" s="54" t="s">
        <v>3433</v>
      </c>
      <c r="H1081" s="54" t="s">
        <v>115</v>
      </c>
      <c r="I1081" s="54" t="s">
        <v>3433</v>
      </c>
      <c r="J1081" s="54" t="s">
        <v>3434</v>
      </c>
    </row>
    <row r="1082" spans="1:10" x14ac:dyDescent="0.2">
      <c r="A1082" s="55" t="s">
        <v>4521</v>
      </c>
      <c r="B1082" s="55">
        <v>54010309</v>
      </c>
      <c r="C1082" s="55" t="s">
        <v>3268</v>
      </c>
      <c r="D1082" s="55" t="s">
        <v>3439</v>
      </c>
      <c r="E1082" s="55" t="s">
        <v>3432</v>
      </c>
      <c r="F1082" s="55" t="s">
        <v>3433</v>
      </c>
      <c r="G1082" s="55" t="s">
        <v>3433</v>
      </c>
      <c r="H1082" s="55" t="s">
        <v>115</v>
      </c>
      <c r="I1082" s="55" t="s">
        <v>3433</v>
      </c>
      <c r="J1082" s="55" t="s">
        <v>3434</v>
      </c>
    </row>
    <row r="1083" spans="1:10" x14ac:dyDescent="0.2">
      <c r="A1083" s="54" t="s">
        <v>4522</v>
      </c>
      <c r="B1083" s="54">
        <v>54010310</v>
      </c>
      <c r="C1083" s="54" t="s">
        <v>3270</v>
      </c>
      <c r="D1083" s="54" t="s">
        <v>3439</v>
      </c>
      <c r="E1083" s="54" t="s">
        <v>3432</v>
      </c>
      <c r="F1083" s="54" t="s">
        <v>3433</v>
      </c>
      <c r="G1083" s="54" t="s">
        <v>3433</v>
      </c>
      <c r="H1083" s="54" t="s">
        <v>115</v>
      </c>
      <c r="I1083" s="54" t="s">
        <v>3433</v>
      </c>
      <c r="J1083" s="54" t="s">
        <v>3434</v>
      </c>
    </row>
    <row r="1084" spans="1:10" x14ac:dyDescent="0.2">
      <c r="A1084" s="55" t="s">
        <v>4523</v>
      </c>
      <c r="B1084" s="55">
        <v>54010311</v>
      </c>
      <c r="C1084" s="55" t="s">
        <v>3272</v>
      </c>
      <c r="D1084" s="55" t="s">
        <v>3439</v>
      </c>
      <c r="E1084" s="55" t="s">
        <v>3432</v>
      </c>
      <c r="F1084" s="55" t="s">
        <v>3433</v>
      </c>
      <c r="G1084" s="55" t="s">
        <v>3433</v>
      </c>
      <c r="H1084" s="55" t="s">
        <v>115</v>
      </c>
      <c r="I1084" s="55" t="s">
        <v>3433</v>
      </c>
      <c r="J1084" s="55" t="s">
        <v>3434</v>
      </c>
    </row>
    <row r="1085" spans="1:10" x14ac:dyDescent="0.2">
      <c r="A1085" s="54" t="s">
        <v>4524</v>
      </c>
      <c r="B1085" s="54">
        <v>54010312</v>
      </c>
      <c r="C1085" s="54" t="s">
        <v>3274</v>
      </c>
      <c r="D1085" s="54" t="s">
        <v>3439</v>
      </c>
      <c r="E1085" s="54" t="s">
        <v>3432</v>
      </c>
      <c r="F1085" s="54" t="s">
        <v>3433</v>
      </c>
      <c r="G1085" s="54" t="s">
        <v>3433</v>
      </c>
      <c r="H1085" s="54" t="s">
        <v>115</v>
      </c>
      <c r="I1085" s="54" t="s">
        <v>3433</v>
      </c>
      <c r="J1085" s="54" t="s">
        <v>3434</v>
      </c>
    </row>
    <row r="1086" spans="1:10" x14ac:dyDescent="0.2">
      <c r="A1086" s="55" t="s">
        <v>4525</v>
      </c>
      <c r="B1086" s="55">
        <v>54010313</v>
      </c>
      <c r="C1086" s="55" t="s">
        <v>3276</v>
      </c>
      <c r="D1086" s="55" t="s">
        <v>3439</v>
      </c>
      <c r="E1086" s="55" t="s">
        <v>3432</v>
      </c>
      <c r="F1086" s="55" t="s">
        <v>3433</v>
      </c>
      <c r="G1086" s="55" t="s">
        <v>3433</v>
      </c>
      <c r="H1086" s="55" t="s">
        <v>115</v>
      </c>
      <c r="I1086" s="55" t="s">
        <v>3433</v>
      </c>
      <c r="J1086" s="55" t="s">
        <v>3434</v>
      </c>
    </row>
    <row r="1087" spans="1:10" x14ac:dyDescent="0.2">
      <c r="A1087" s="54" t="s">
        <v>4526</v>
      </c>
      <c r="B1087" s="54">
        <v>540104</v>
      </c>
      <c r="C1087" s="54" t="s">
        <v>3278</v>
      </c>
      <c r="D1087" s="54" t="s">
        <v>3431</v>
      </c>
      <c r="E1087" s="54" t="s">
        <v>3432</v>
      </c>
      <c r="F1087" s="54" t="s">
        <v>3433</v>
      </c>
      <c r="G1087" s="54" t="s">
        <v>3433</v>
      </c>
      <c r="H1087" s="54" t="s">
        <v>115</v>
      </c>
      <c r="I1087" s="54" t="s">
        <v>3434</v>
      </c>
      <c r="J1087" s="54" t="s">
        <v>3434</v>
      </c>
    </row>
    <row r="1088" spans="1:10" x14ac:dyDescent="0.2">
      <c r="A1088" s="55" t="s">
        <v>4527</v>
      </c>
      <c r="B1088" s="55">
        <v>54010401</v>
      </c>
      <c r="C1088" s="55" t="s">
        <v>3282</v>
      </c>
      <c r="D1088" s="55" t="s">
        <v>3439</v>
      </c>
      <c r="E1088" s="55" t="s">
        <v>3432</v>
      </c>
      <c r="F1088" s="55" t="s">
        <v>3433</v>
      </c>
      <c r="G1088" s="55" t="s">
        <v>3433</v>
      </c>
      <c r="H1088" s="55" t="s">
        <v>115</v>
      </c>
      <c r="I1088" s="55" t="s">
        <v>3433</v>
      </c>
      <c r="J1088" s="55" t="s">
        <v>3434</v>
      </c>
    </row>
    <row r="1089" spans="1:10" x14ac:dyDescent="0.2">
      <c r="A1089" s="54" t="s">
        <v>4528</v>
      </c>
      <c r="B1089" s="54">
        <v>54010402</v>
      </c>
      <c r="C1089" s="54" t="s">
        <v>3278</v>
      </c>
      <c r="D1089" s="54" t="s">
        <v>3439</v>
      </c>
      <c r="E1089" s="54" t="s">
        <v>3432</v>
      </c>
      <c r="F1089" s="54" t="s">
        <v>3433</v>
      </c>
      <c r="G1089" s="54" t="s">
        <v>3433</v>
      </c>
      <c r="H1089" s="54" t="s">
        <v>115</v>
      </c>
      <c r="I1089" s="54" t="s">
        <v>3433</v>
      </c>
      <c r="J1089" s="54" t="s">
        <v>3434</v>
      </c>
    </row>
    <row r="1090" spans="1:10" x14ac:dyDescent="0.2">
      <c r="A1090" s="55" t="s">
        <v>4529</v>
      </c>
      <c r="B1090" s="55">
        <v>54010403</v>
      </c>
      <c r="C1090" s="55" t="s">
        <v>3287</v>
      </c>
      <c r="D1090" s="55" t="s">
        <v>3439</v>
      </c>
      <c r="E1090" s="55" t="s">
        <v>3432</v>
      </c>
      <c r="F1090" s="55" t="s">
        <v>3433</v>
      </c>
      <c r="G1090" s="55" t="s">
        <v>3433</v>
      </c>
      <c r="H1090" s="55" t="s">
        <v>115</v>
      </c>
      <c r="I1090" s="55" t="s">
        <v>3433</v>
      </c>
      <c r="J1090" s="55" t="s">
        <v>3434</v>
      </c>
    </row>
    <row r="1091" spans="1:10" x14ac:dyDescent="0.2">
      <c r="A1091" s="54" t="s">
        <v>4530</v>
      </c>
      <c r="B1091" s="54">
        <v>54010404</v>
      </c>
      <c r="C1091" s="54" t="s">
        <v>3291</v>
      </c>
      <c r="D1091" s="54" t="s">
        <v>3439</v>
      </c>
      <c r="E1091" s="54" t="s">
        <v>3432</v>
      </c>
      <c r="F1091" s="54" t="s">
        <v>3433</v>
      </c>
      <c r="G1091" s="54" t="s">
        <v>3433</v>
      </c>
      <c r="H1091" s="54" t="s">
        <v>115</v>
      </c>
      <c r="I1091" s="54" t="s">
        <v>3433</v>
      </c>
      <c r="J1091" s="54" t="s">
        <v>3434</v>
      </c>
    </row>
    <row r="1092" spans="1:10" x14ac:dyDescent="0.2">
      <c r="A1092" s="55" t="s">
        <v>4531</v>
      </c>
      <c r="B1092" s="55">
        <v>54010405</v>
      </c>
      <c r="C1092" s="55" t="s">
        <v>3295</v>
      </c>
      <c r="D1092" s="55" t="s">
        <v>3439</v>
      </c>
      <c r="E1092" s="55" t="s">
        <v>3432</v>
      </c>
      <c r="F1092" s="55" t="s">
        <v>3433</v>
      </c>
      <c r="G1092" s="55" t="s">
        <v>3433</v>
      </c>
      <c r="H1092" s="55" t="s">
        <v>115</v>
      </c>
      <c r="I1092" s="55" t="s">
        <v>3433</v>
      </c>
      <c r="J1092" s="55" t="s">
        <v>3434</v>
      </c>
    </row>
    <row r="1093" spans="1:10" x14ac:dyDescent="0.2">
      <c r="A1093" s="54" t="s">
        <v>4532</v>
      </c>
      <c r="B1093" s="54">
        <v>54010406</v>
      </c>
      <c r="C1093" s="54" t="s">
        <v>3299</v>
      </c>
      <c r="D1093" s="54" t="s">
        <v>3439</v>
      </c>
      <c r="E1093" s="54" t="s">
        <v>3432</v>
      </c>
      <c r="F1093" s="54" t="s">
        <v>3433</v>
      </c>
      <c r="G1093" s="54" t="s">
        <v>3433</v>
      </c>
      <c r="H1093" s="54" t="s">
        <v>115</v>
      </c>
      <c r="I1093" s="54" t="s">
        <v>3433</v>
      </c>
      <c r="J1093" s="54" t="s">
        <v>3434</v>
      </c>
    </row>
    <row r="1094" spans="1:10" x14ac:dyDescent="0.2">
      <c r="A1094" s="55" t="s">
        <v>4533</v>
      </c>
      <c r="B1094" s="55">
        <v>55</v>
      </c>
      <c r="C1094" s="55" t="s">
        <v>3303</v>
      </c>
      <c r="D1094" s="55" t="s">
        <v>3431</v>
      </c>
      <c r="E1094" s="55" t="s">
        <v>3432</v>
      </c>
      <c r="F1094" s="55" t="s">
        <v>3433</v>
      </c>
      <c r="G1094" s="55" t="s">
        <v>3433</v>
      </c>
      <c r="H1094" s="55" t="s">
        <v>115</v>
      </c>
      <c r="I1094" s="55" t="s">
        <v>3434</v>
      </c>
      <c r="J1094" s="55" t="s">
        <v>3434</v>
      </c>
    </row>
    <row r="1095" spans="1:10" x14ac:dyDescent="0.2">
      <c r="A1095" s="54" t="s">
        <v>4534</v>
      </c>
      <c r="B1095" s="54">
        <v>5501</v>
      </c>
      <c r="C1095" s="54" t="s">
        <v>3303</v>
      </c>
      <c r="D1095" s="54" t="s">
        <v>3431</v>
      </c>
      <c r="E1095" s="54" t="s">
        <v>3432</v>
      </c>
      <c r="F1095" s="54" t="s">
        <v>3433</v>
      </c>
      <c r="G1095" s="54" t="s">
        <v>3433</v>
      </c>
      <c r="H1095" s="54" t="s">
        <v>115</v>
      </c>
      <c r="I1095" s="54" t="s">
        <v>3434</v>
      </c>
      <c r="J1095" s="54" t="s">
        <v>3434</v>
      </c>
    </row>
    <row r="1096" spans="1:10" x14ac:dyDescent="0.2">
      <c r="A1096" s="55" t="s">
        <v>4535</v>
      </c>
      <c r="B1096" s="55">
        <v>550101</v>
      </c>
      <c r="C1096" s="55" t="s">
        <v>3303</v>
      </c>
      <c r="D1096" s="55" t="s">
        <v>3431</v>
      </c>
      <c r="E1096" s="55" t="s">
        <v>3432</v>
      </c>
      <c r="F1096" s="55" t="s">
        <v>3433</v>
      </c>
      <c r="G1096" s="55" t="s">
        <v>3433</v>
      </c>
      <c r="H1096" s="55" t="s">
        <v>115</v>
      </c>
      <c r="I1096" s="55" t="s">
        <v>3434</v>
      </c>
      <c r="J1096" s="55" t="s">
        <v>3434</v>
      </c>
    </row>
    <row r="1097" spans="1:10" x14ac:dyDescent="0.2">
      <c r="A1097" s="54" t="s">
        <v>4536</v>
      </c>
      <c r="B1097" s="54">
        <v>55010101</v>
      </c>
      <c r="C1097" s="54" t="s">
        <v>3309</v>
      </c>
      <c r="D1097" s="54" t="s">
        <v>3439</v>
      </c>
      <c r="E1097" s="54" t="s">
        <v>3432</v>
      </c>
      <c r="F1097" s="54" t="s">
        <v>3433</v>
      </c>
      <c r="G1097" s="54" t="s">
        <v>3433</v>
      </c>
      <c r="H1097" s="54" t="s">
        <v>115</v>
      </c>
      <c r="I1097" s="54" t="s">
        <v>3433</v>
      </c>
      <c r="J1097" s="54" t="s">
        <v>3434</v>
      </c>
    </row>
    <row r="1098" spans="1:10" x14ac:dyDescent="0.2">
      <c r="A1098" s="55" t="s">
        <v>4537</v>
      </c>
      <c r="B1098" s="55">
        <v>55010102</v>
      </c>
      <c r="C1098" s="55" t="s">
        <v>4538</v>
      </c>
      <c r="D1098" s="55" t="s">
        <v>3439</v>
      </c>
      <c r="E1098" s="55" t="s">
        <v>3432</v>
      </c>
      <c r="F1098" s="55" t="s">
        <v>3433</v>
      </c>
      <c r="G1098" s="55" t="s">
        <v>3433</v>
      </c>
      <c r="H1098" s="55" t="s">
        <v>115</v>
      </c>
      <c r="I1098" s="55" t="s">
        <v>3433</v>
      </c>
      <c r="J1098" s="55" t="s">
        <v>3434</v>
      </c>
    </row>
    <row r="1099" spans="1:10" x14ac:dyDescent="0.2">
      <c r="A1099" s="54" t="s">
        <v>4539</v>
      </c>
      <c r="B1099" s="54">
        <v>56</v>
      </c>
      <c r="C1099" s="54" t="s">
        <v>3313</v>
      </c>
      <c r="D1099" s="54" t="s">
        <v>3431</v>
      </c>
      <c r="E1099" s="54" t="s">
        <v>3432</v>
      </c>
      <c r="F1099" s="54" t="s">
        <v>3433</v>
      </c>
      <c r="G1099" s="54" t="s">
        <v>3433</v>
      </c>
      <c r="H1099" s="54" t="s">
        <v>115</v>
      </c>
      <c r="I1099" s="54" t="s">
        <v>3434</v>
      </c>
      <c r="J1099" s="54" t="s">
        <v>3434</v>
      </c>
    </row>
    <row r="1100" spans="1:10" x14ac:dyDescent="0.2">
      <c r="A1100" s="55" t="s">
        <v>4540</v>
      </c>
      <c r="B1100" s="55">
        <v>5601</v>
      </c>
      <c r="C1100" s="55" t="s">
        <v>3317</v>
      </c>
      <c r="D1100" s="55" t="s">
        <v>3431</v>
      </c>
      <c r="E1100" s="55" t="s">
        <v>3432</v>
      </c>
      <c r="F1100" s="55" t="s">
        <v>3433</v>
      </c>
      <c r="G1100" s="55" t="s">
        <v>3433</v>
      </c>
      <c r="H1100" s="55" t="s">
        <v>115</v>
      </c>
      <c r="I1100" s="55" t="s">
        <v>3434</v>
      </c>
      <c r="J1100" s="55" t="s">
        <v>3434</v>
      </c>
    </row>
    <row r="1101" spans="1:10" x14ac:dyDescent="0.2">
      <c r="A1101" s="54" t="s">
        <v>4541</v>
      </c>
      <c r="B1101" s="54">
        <v>560101</v>
      </c>
      <c r="C1101" s="54" t="s">
        <v>3317</v>
      </c>
      <c r="D1101" s="54" t="s">
        <v>3431</v>
      </c>
      <c r="E1101" s="54" t="s">
        <v>3432</v>
      </c>
      <c r="F1101" s="54" t="s">
        <v>3433</v>
      </c>
      <c r="G1101" s="54" t="s">
        <v>3433</v>
      </c>
      <c r="H1101" s="54" t="s">
        <v>115</v>
      </c>
      <c r="I1101" s="54" t="s">
        <v>3434</v>
      </c>
      <c r="J1101" s="54" t="s">
        <v>3434</v>
      </c>
    </row>
    <row r="1102" spans="1:10" x14ac:dyDescent="0.2">
      <c r="A1102" s="55" t="s">
        <v>4542</v>
      </c>
      <c r="B1102" s="55">
        <v>56010101</v>
      </c>
      <c r="C1102" s="55" t="s">
        <v>3320</v>
      </c>
      <c r="D1102" s="55" t="s">
        <v>3439</v>
      </c>
      <c r="E1102" s="55" t="s">
        <v>3432</v>
      </c>
      <c r="F1102" s="55" t="s">
        <v>3433</v>
      </c>
      <c r="G1102" s="55" t="s">
        <v>3433</v>
      </c>
      <c r="H1102" s="55" t="s">
        <v>115</v>
      </c>
      <c r="I1102" s="55" t="s">
        <v>3433</v>
      </c>
      <c r="J1102" s="55" t="s">
        <v>3434</v>
      </c>
    </row>
    <row r="1103" spans="1:10" x14ac:dyDescent="0.2">
      <c r="A1103" s="54" t="s">
        <v>4543</v>
      </c>
      <c r="B1103" s="54">
        <v>57</v>
      </c>
      <c r="C1103" s="54" t="s">
        <v>3322</v>
      </c>
      <c r="D1103" s="54" t="s">
        <v>3431</v>
      </c>
      <c r="E1103" s="54" t="s">
        <v>3432</v>
      </c>
      <c r="F1103" s="54" t="s">
        <v>3433</v>
      </c>
      <c r="G1103" s="54" t="s">
        <v>3433</v>
      </c>
      <c r="H1103" s="54" t="s">
        <v>115</v>
      </c>
      <c r="I1103" s="54" t="s">
        <v>3434</v>
      </c>
      <c r="J1103" s="54" t="s">
        <v>3434</v>
      </c>
    </row>
    <row r="1104" spans="1:10" x14ac:dyDescent="0.2">
      <c r="A1104" s="55" t="s">
        <v>4544</v>
      </c>
      <c r="B1104" s="55">
        <v>5701</v>
      </c>
      <c r="C1104" s="55" t="s">
        <v>3322</v>
      </c>
      <c r="D1104" s="55" t="s">
        <v>3431</v>
      </c>
      <c r="E1104" s="55" t="s">
        <v>3432</v>
      </c>
      <c r="F1104" s="55" t="s">
        <v>3433</v>
      </c>
      <c r="G1104" s="55" t="s">
        <v>3433</v>
      </c>
      <c r="H1104" s="55" t="s">
        <v>115</v>
      </c>
      <c r="I1104" s="55" t="s">
        <v>3434</v>
      </c>
      <c r="J1104" s="55" t="s">
        <v>3434</v>
      </c>
    </row>
    <row r="1105" spans="1:10" x14ac:dyDescent="0.2">
      <c r="A1105" s="54" t="s">
        <v>4545</v>
      </c>
      <c r="B1105" s="54">
        <v>570101</v>
      </c>
      <c r="C1105" s="54" t="s">
        <v>3329</v>
      </c>
      <c r="D1105" s="54" t="s">
        <v>3431</v>
      </c>
      <c r="E1105" s="54" t="s">
        <v>3432</v>
      </c>
      <c r="F1105" s="54" t="s">
        <v>3433</v>
      </c>
      <c r="G1105" s="54" t="s">
        <v>3433</v>
      </c>
      <c r="H1105" s="54" t="s">
        <v>115</v>
      </c>
      <c r="I1105" s="54" t="s">
        <v>3434</v>
      </c>
      <c r="J1105" s="54" t="s">
        <v>3434</v>
      </c>
    </row>
    <row r="1106" spans="1:10" x14ac:dyDescent="0.2">
      <c r="A1106" s="55" t="s">
        <v>4546</v>
      </c>
      <c r="B1106" s="55">
        <v>57010101</v>
      </c>
      <c r="C1106" s="55" t="s">
        <v>3331</v>
      </c>
      <c r="D1106" s="55" t="s">
        <v>3439</v>
      </c>
      <c r="E1106" s="55" t="s">
        <v>3432</v>
      </c>
      <c r="F1106" s="55" t="s">
        <v>3433</v>
      </c>
      <c r="G1106" s="55" t="s">
        <v>3433</v>
      </c>
      <c r="H1106" s="55" t="s">
        <v>115</v>
      </c>
      <c r="I1106" s="55" t="s">
        <v>3433</v>
      </c>
      <c r="J1106" s="55" t="s">
        <v>3434</v>
      </c>
    </row>
    <row r="1107" spans="1:10" x14ac:dyDescent="0.2">
      <c r="A1107" s="54" t="s">
        <v>4547</v>
      </c>
      <c r="B1107" s="54">
        <v>57010102</v>
      </c>
      <c r="C1107" s="54" t="s">
        <v>3335</v>
      </c>
      <c r="D1107" s="54" t="s">
        <v>3439</v>
      </c>
      <c r="E1107" s="54" t="s">
        <v>3432</v>
      </c>
      <c r="F1107" s="54" t="s">
        <v>3433</v>
      </c>
      <c r="G1107" s="54" t="s">
        <v>3433</v>
      </c>
      <c r="H1107" s="54" t="s">
        <v>115</v>
      </c>
      <c r="I1107" s="54" t="s">
        <v>3433</v>
      </c>
      <c r="J1107" s="54" t="s">
        <v>3434</v>
      </c>
    </row>
    <row r="1108" spans="1:10" x14ac:dyDescent="0.2">
      <c r="A1108" s="55" t="s">
        <v>4548</v>
      </c>
      <c r="B1108" s="55">
        <v>57010103</v>
      </c>
      <c r="C1108" s="55" t="s">
        <v>3337</v>
      </c>
      <c r="D1108" s="55" t="s">
        <v>3439</v>
      </c>
      <c r="E1108" s="55" t="s">
        <v>3432</v>
      </c>
      <c r="F1108" s="55" t="s">
        <v>3433</v>
      </c>
      <c r="G1108" s="55" t="s">
        <v>3433</v>
      </c>
      <c r="H1108" s="55" t="s">
        <v>115</v>
      </c>
      <c r="I1108" s="55" t="s">
        <v>3433</v>
      </c>
      <c r="J1108" s="55" t="s">
        <v>3434</v>
      </c>
    </row>
    <row r="1109" spans="1:10" x14ac:dyDescent="0.2">
      <c r="A1109" s="54" t="s">
        <v>4549</v>
      </c>
      <c r="B1109" s="54">
        <v>57010104</v>
      </c>
      <c r="C1109" s="54" t="s">
        <v>3341</v>
      </c>
      <c r="D1109" s="54" t="s">
        <v>3439</v>
      </c>
      <c r="E1109" s="54" t="s">
        <v>3432</v>
      </c>
      <c r="F1109" s="54" t="s">
        <v>3433</v>
      </c>
      <c r="G1109" s="54" t="s">
        <v>3433</v>
      </c>
      <c r="H1109" s="54" t="s">
        <v>115</v>
      </c>
      <c r="I1109" s="54" t="s">
        <v>3433</v>
      </c>
      <c r="J1109" s="54" t="s">
        <v>3434</v>
      </c>
    </row>
    <row r="1110" spans="1:10" x14ac:dyDescent="0.2">
      <c r="A1110" s="55" t="s">
        <v>4550</v>
      </c>
      <c r="B1110" s="55">
        <v>57010105</v>
      </c>
      <c r="C1110" s="55" t="s">
        <v>3343</v>
      </c>
      <c r="D1110" s="55" t="s">
        <v>3439</v>
      </c>
      <c r="E1110" s="55" t="s">
        <v>3432</v>
      </c>
      <c r="F1110" s="55" t="s">
        <v>3433</v>
      </c>
      <c r="G1110" s="55" t="s">
        <v>3433</v>
      </c>
      <c r="H1110" s="55" t="s">
        <v>115</v>
      </c>
      <c r="I1110" s="55" t="s">
        <v>3433</v>
      </c>
      <c r="J1110" s="55" t="s">
        <v>3434</v>
      </c>
    </row>
    <row r="1111" spans="1:10" x14ac:dyDescent="0.2">
      <c r="A1111" s="54" t="s">
        <v>4551</v>
      </c>
      <c r="B1111" s="54">
        <v>57010106</v>
      </c>
      <c r="C1111" s="54" t="s">
        <v>3347</v>
      </c>
      <c r="D1111" s="54" t="s">
        <v>3439</v>
      </c>
      <c r="E1111" s="54" t="s">
        <v>3432</v>
      </c>
      <c r="F1111" s="54" t="s">
        <v>3433</v>
      </c>
      <c r="G1111" s="54" t="s">
        <v>3433</v>
      </c>
      <c r="H1111" s="54" t="s">
        <v>115</v>
      </c>
      <c r="I1111" s="54" t="s">
        <v>3433</v>
      </c>
      <c r="J1111" s="54" t="s">
        <v>3434</v>
      </c>
    </row>
    <row r="1112" spans="1:10" x14ac:dyDescent="0.2">
      <c r="A1112" s="55" t="s">
        <v>4552</v>
      </c>
      <c r="B1112" s="55">
        <v>57010107</v>
      </c>
      <c r="C1112" s="55" t="s">
        <v>3349</v>
      </c>
      <c r="D1112" s="55" t="s">
        <v>3439</v>
      </c>
      <c r="E1112" s="55" t="s">
        <v>3432</v>
      </c>
      <c r="F1112" s="55" t="s">
        <v>3433</v>
      </c>
      <c r="G1112" s="55" t="s">
        <v>3433</v>
      </c>
      <c r="H1112" s="55" t="s">
        <v>115</v>
      </c>
      <c r="I1112" s="55" t="s">
        <v>3433</v>
      </c>
      <c r="J1112" s="55" t="s">
        <v>3434</v>
      </c>
    </row>
    <row r="1113" spans="1:10" x14ac:dyDescent="0.2">
      <c r="A1113" s="54" t="s">
        <v>4553</v>
      </c>
      <c r="B1113" s="54">
        <v>57010108</v>
      </c>
      <c r="C1113" s="54" t="s">
        <v>679</v>
      </c>
      <c r="D1113" s="54" t="s">
        <v>3439</v>
      </c>
      <c r="E1113" s="54" t="s">
        <v>3432</v>
      </c>
      <c r="F1113" s="54" t="s">
        <v>3433</v>
      </c>
      <c r="G1113" s="54" t="s">
        <v>3433</v>
      </c>
      <c r="H1113" s="54" t="s">
        <v>115</v>
      </c>
      <c r="I1113" s="54" t="s">
        <v>3433</v>
      </c>
      <c r="J1113" s="54" t="s">
        <v>3434</v>
      </c>
    </row>
    <row r="1114" spans="1:10" x14ac:dyDescent="0.2">
      <c r="A1114" s="55" t="s">
        <v>4554</v>
      </c>
      <c r="B1114" s="55">
        <v>5702</v>
      </c>
      <c r="C1114" s="55" t="s">
        <v>3356</v>
      </c>
      <c r="D1114" s="55" t="s">
        <v>3431</v>
      </c>
      <c r="E1114" s="55" t="s">
        <v>3432</v>
      </c>
      <c r="F1114" s="55" t="s">
        <v>3433</v>
      </c>
      <c r="G1114" s="55" t="s">
        <v>3433</v>
      </c>
      <c r="H1114" s="55" t="s">
        <v>115</v>
      </c>
      <c r="I1114" s="55" t="s">
        <v>3434</v>
      </c>
      <c r="J1114" s="55" t="s">
        <v>3434</v>
      </c>
    </row>
    <row r="1115" spans="1:10" x14ac:dyDescent="0.2">
      <c r="A1115" s="54" t="s">
        <v>4555</v>
      </c>
      <c r="B1115" s="54">
        <v>570201</v>
      </c>
      <c r="C1115" s="54" t="s">
        <v>3356</v>
      </c>
      <c r="D1115" s="54" t="s">
        <v>3431</v>
      </c>
      <c r="E1115" s="54" t="s">
        <v>3432</v>
      </c>
      <c r="F1115" s="54" t="s">
        <v>3433</v>
      </c>
      <c r="G1115" s="54" t="s">
        <v>3433</v>
      </c>
      <c r="H1115" s="54" t="s">
        <v>115</v>
      </c>
      <c r="I1115" s="54" t="s">
        <v>3434</v>
      </c>
      <c r="J1115" s="54" t="s">
        <v>3434</v>
      </c>
    </row>
    <row r="1116" spans="1:10" x14ac:dyDescent="0.2">
      <c r="A1116" s="55" t="s">
        <v>4556</v>
      </c>
      <c r="B1116" s="55">
        <v>57020101</v>
      </c>
      <c r="C1116" s="55" t="s">
        <v>3361</v>
      </c>
      <c r="D1116" s="55" t="s">
        <v>3439</v>
      </c>
      <c r="E1116" s="55" t="s">
        <v>3432</v>
      </c>
      <c r="F1116" s="55" t="s">
        <v>3433</v>
      </c>
      <c r="G1116" s="55" t="s">
        <v>3433</v>
      </c>
      <c r="H1116" s="55" t="s">
        <v>115</v>
      </c>
      <c r="I1116" s="55" t="s">
        <v>3433</v>
      </c>
      <c r="J1116" s="55" t="s">
        <v>3434</v>
      </c>
    </row>
    <row r="1117" spans="1:10" x14ac:dyDescent="0.2">
      <c r="A1117" s="54" t="s">
        <v>4557</v>
      </c>
      <c r="B1117" s="54">
        <v>57020102</v>
      </c>
      <c r="C1117" s="54" t="s">
        <v>3363</v>
      </c>
      <c r="D1117" s="54" t="s">
        <v>3439</v>
      </c>
      <c r="E1117" s="54" t="s">
        <v>3432</v>
      </c>
      <c r="F1117" s="54" t="s">
        <v>3433</v>
      </c>
      <c r="G1117" s="54" t="s">
        <v>3433</v>
      </c>
      <c r="H1117" s="54" t="s">
        <v>115</v>
      </c>
      <c r="I1117" s="54" t="s">
        <v>3433</v>
      </c>
      <c r="J1117" s="54" t="s">
        <v>3434</v>
      </c>
    </row>
    <row r="1118" spans="1:10" x14ac:dyDescent="0.2">
      <c r="A1118" s="55" t="s">
        <v>4558</v>
      </c>
      <c r="B1118" s="55">
        <v>57020103</v>
      </c>
      <c r="C1118" s="55" t="s">
        <v>3365</v>
      </c>
      <c r="D1118" s="55" t="s">
        <v>3439</v>
      </c>
      <c r="E1118" s="55" t="s">
        <v>3432</v>
      </c>
      <c r="F1118" s="55" t="s">
        <v>3433</v>
      </c>
      <c r="G1118" s="55" t="s">
        <v>3433</v>
      </c>
      <c r="H1118" s="55" t="s">
        <v>115</v>
      </c>
      <c r="I1118" s="55" t="s">
        <v>3433</v>
      </c>
      <c r="J1118" s="55" t="s">
        <v>3434</v>
      </c>
    </row>
    <row r="1119" spans="1:10" x14ac:dyDescent="0.2">
      <c r="A1119" s="54" t="s">
        <v>4559</v>
      </c>
      <c r="B1119" s="54">
        <v>57020104</v>
      </c>
      <c r="C1119" s="54" t="s">
        <v>3367</v>
      </c>
      <c r="D1119" s="54" t="s">
        <v>3439</v>
      </c>
      <c r="E1119" s="54" t="s">
        <v>3432</v>
      </c>
      <c r="F1119" s="54" t="s">
        <v>3433</v>
      </c>
      <c r="G1119" s="54" t="s">
        <v>3433</v>
      </c>
      <c r="H1119" s="54" t="s">
        <v>115</v>
      </c>
      <c r="I1119" s="54" t="s">
        <v>3433</v>
      </c>
      <c r="J1119" s="54" t="s">
        <v>3434</v>
      </c>
    </row>
    <row r="1120" spans="1:10" x14ac:dyDescent="0.2">
      <c r="A1120" s="55" t="s">
        <v>4560</v>
      </c>
      <c r="B1120" s="55">
        <v>57020105</v>
      </c>
      <c r="C1120" s="55" t="s">
        <v>1989</v>
      </c>
      <c r="D1120" s="55" t="s">
        <v>3439</v>
      </c>
      <c r="E1120" s="55" t="s">
        <v>3432</v>
      </c>
      <c r="F1120" s="55" t="s">
        <v>3433</v>
      </c>
      <c r="G1120" s="55" t="s">
        <v>3433</v>
      </c>
      <c r="H1120" s="55" t="s">
        <v>115</v>
      </c>
      <c r="I1120" s="55" t="s">
        <v>3433</v>
      </c>
      <c r="J1120" s="55" t="s">
        <v>3434</v>
      </c>
    </row>
    <row r="1121" spans="1:10" x14ac:dyDescent="0.2">
      <c r="A1121" s="54" t="s">
        <v>4561</v>
      </c>
      <c r="B1121" s="54">
        <v>57020106</v>
      </c>
      <c r="C1121" s="54" t="s">
        <v>1993</v>
      </c>
      <c r="D1121" s="54" t="s">
        <v>3439</v>
      </c>
      <c r="E1121" s="54" t="s">
        <v>3432</v>
      </c>
      <c r="F1121" s="54" t="s">
        <v>3433</v>
      </c>
      <c r="G1121" s="54" t="s">
        <v>3433</v>
      </c>
      <c r="H1121" s="54" t="s">
        <v>115</v>
      </c>
      <c r="I1121" s="54" t="s">
        <v>3433</v>
      </c>
      <c r="J1121" s="54" t="s">
        <v>3434</v>
      </c>
    </row>
    <row r="1122" spans="1:10" x14ac:dyDescent="0.2">
      <c r="A1122" s="55" t="s">
        <v>4562</v>
      </c>
      <c r="B1122" s="55">
        <v>5703</v>
      </c>
      <c r="C1122" s="55" t="s">
        <v>3371</v>
      </c>
      <c r="D1122" s="55" t="s">
        <v>3431</v>
      </c>
      <c r="E1122" s="55" t="s">
        <v>3432</v>
      </c>
      <c r="F1122" s="55" t="s">
        <v>3433</v>
      </c>
      <c r="G1122" s="55" t="s">
        <v>3433</v>
      </c>
      <c r="H1122" s="55" t="s">
        <v>115</v>
      </c>
      <c r="I1122" s="55" t="s">
        <v>3434</v>
      </c>
      <c r="J1122" s="55" t="s">
        <v>3434</v>
      </c>
    </row>
    <row r="1123" spans="1:10" x14ac:dyDescent="0.2">
      <c r="A1123" s="54" t="s">
        <v>4563</v>
      </c>
      <c r="B1123" s="54">
        <v>570301</v>
      </c>
      <c r="C1123" s="54" t="s">
        <v>3371</v>
      </c>
      <c r="D1123" s="54" t="s">
        <v>3431</v>
      </c>
      <c r="E1123" s="54" t="s">
        <v>3432</v>
      </c>
      <c r="F1123" s="54" t="s">
        <v>3433</v>
      </c>
      <c r="G1123" s="54" t="s">
        <v>3433</v>
      </c>
      <c r="H1123" s="54" t="s">
        <v>115</v>
      </c>
      <c r="I1123" s="54" t="s">
        <v>3434</v>
      </c>
      <c r="J1123" s="54" t="s">
        <v>3434</v>
      </c>
    </row>
    <row r="1124" spans="1:10" x14ac:dyDescent="0.2">
      <c r="A1124" s="55" t="s">
        <v>4564</v>
      </c>
      <c r="B1124" s="55">
        <v>57030101</v>
      </c>
      <c r="C1124" s="55" t="s">
        <v>3376</v>
      </c>
      <c r="D1124" s="55" t="s">
        <v>3439</v>
      </c>
      <c r="E1124" s="55" t="s">
        <v>3432</v>
      </c>
      <c r="F1124" s="55" t="s">
        <v>3433</v>
      </c>
      <c r="G1124" s="55" t="s">
        <v>3433</v>
      </c>
      <c r="H1124" s="55" t="s">
        <v>115</v>
      </c>
      <c r="I1124" s="55" t="s">
        <v>3433</v>
      </c>
      <c r="J1124" s="55" t="s">
        <v>3434</v>
      </c>
    </row>
    <row r="1125" spans="1:10" x14ac:dyDescent="0.2">
      <c r="A1125" s="54" t="s">
        <v>4565</v>
      </c>
      <c r="B1125" s="54">
        <v>57030102</v>
      </c>
      <c r="C1125" s="54" t="s">
        <v>3378</v>
      </c>
      <c r="D1125" s="54" t="s">
        <v>3439</v>
      </c>
      <c r="E1125" s="54" t="s">
        <v>3432</v>
      </c>
      <c r="F1125" s="54" t="s">
        <v>3433</v>
      </c>
      <c r="G1125" s="54" t="s">
        <v>3433</v>
      </c>
      <c r="H1125" s="54" t="s">
        <v>115</v>
      </c>
      <c r="I1125" s="54" t="s">
        <v>3433</v>
      </c>
      <c r="J1125" s="54" t="s">
        <v>3434</v>
      </c>
    </row>
    <row r="1126" spans="1:10" x14ac:dyDescent="0.2">
      <c r="A1126" s="55" t="s">
        <v>4566</v>
      </c>
      <c r="B1126" s="55">
        <v>57030103</v>
      </c>
      <c r="C1126" s="55" t="s">
        <v>3382</v>
      </c>
      <c r="D1126" s="55" t="s">
        <v>3439</v>
      </c>
      <c r="E1126" s="55" t="s">
        <v>3432</v>
      </c>
      <c r="F1126" s="55" t="s">
        <v>3433</v>
      </c>
      <c r="G1126" s="55" t="s">
        <v>3433</v>
      </c>
      <c r="H1126" s="55" t="s">
        <v>115</v>
      </c>
      <c r="I1126" s="55" t="s">
        <v>3433</v>
      </c>
      <c r="J1126" s="55" t="s">
        <v>3434</v>
      </c>
    </row>
    <row r="1127" spans="1:10" x14ac:dyDescent="0.2">
      <c r="A1127" s="54" t="s">
        <v>4567</v>
      </c>
      <c r="B1127" s="54">
        <v>58</v>
      </c>
      <c r="C1127" s="54" t="s">
        <v>3386</v>
      </c>
      <c r="D1127" s="54" t="s">
        <v>3431</v>
      </c>
      <c r="E1127" s="54" t="s">
        <v>3432</v>
      </c>
      <c r="F1127" s="54" t="s">
        <v>3433</v>
      </c>
      <c r="G1127" s="54" t="s">
        <v>3433</v>
      </c>
      <c r="H1127" s="54" t="s">
        <v>115</v>
      </c>
      <c r="I1127" s="54" t="s">
        <v>3434</v>
      </c>
      <c r="J1127" s="54" t="s">
        <v>3434</v>
      </c>
    </row>
    <row r="1128" spans="1:10" x14ac:dyDescent="0.2">
      <c r="A1128" s="55" t="s">
        <v>4568</v>
      </c>
      <c r="B1128" s="55">
        <v>5801</v>
      </c>
      <c r="C1128" s="55" t="s">
        <v>3386</v>
      </c>
      <c r="D1128" s="55" t="s">
        <v>3431</v>
      </c>
      <c r="E1128" s="55" t="s">
        <v>3432</v>
      </c>
      <c r="F1128" s="55" t="s">
        <v>3433</v>
      </c>
      <c r="G1128" s="55" t="s">
        <v>3433</v>
      </c>
      <c r="H1128" s="55" t="s">
        <v>115</v>
      </c>
      <c r="I1128" s="55" t="s">
        <v>3434</v>
      </c>
      <c r="J1128" s="55" t="s">
        <v>3434</v>
      </c>
    </row>
    <row r="1129" spans="1:10" x14ac:dyDescent="0.2">
      <c r="A1129" s="54" t="s">
        <v>4569</v>
      </c>
      <c r="B1129" s="54">
        <v>580101</v>
      </c>
      <c r="C1129" s="54" t="s">
        <v>3391</v>
      </c>
      <c r="D1129" s="54" t="s">
        <v>3431</v>
      </c>
      <c r="E1129" s="54" t="s">
        <v>3432</v>
      </c>
      <c r="F1129" s="54" t="s">
        <v>3433</v>
      </c>
      <c r="G1129" s="54" t="s">
        <v>3433</v>
      </c>
      <c r="H1129" s="54" t="s">
        <v>115</v>
      </c>
      <c r="I1129" s="54" t="s">
        <v>3434</v>
      </c>
      <c r="J1129" s="54" t="s">
        <v>3434</v>
      </c>
    </row>
    <row r="1130" spans="1:10" x14ac:dyDescent="0.2">
      <c r="A1130" s="55" t="s">
        <v>4570</v>
      </c>
      <c r="B1130" s="55">
        <v>58010101</v>
      </c>
      <c r="C1130" s="55" t="s">
        <v>3393</v>
      </c>
      <c r="D1130" s="55" t="s">
        <v>3439</v>
      </c>
      <c r="E1130" s="55" t="s">
        <v>3432</v>
      </c>
      <c r="F1130" s="55" t="s">
        <v>3433</v>
      </c>
      <c r="G1130" s="55" t="s">
        <v>3433</v>
      </c>
      <c r="H1130" s="55" t="s">
        <v>115</v>
      </c>
      <c r="I1130" s="55" t="s">
        <v>3433</v>
      </c>
      <c r="J1130" s="55" t="s">
        <v>3434</v>
      </c>
    </row>
    <row r="1131" spans="1:10" x14ac:dyDescent="0.2">
      <c r="A1131" s="54" t="s">
        <v>4571</v>
      </c>
      <c r="B1131" s="54">
        <v>58010102</v>
      </c>
      <c r="C1131" s="54" t="s">
        <v>3396</v>
      </c>
      <c r="D1131" s="54" t="s">
        <v>3439</v>
      </c>
      <c r="E1131" s="54" t="s">
        <v>3432</v>
      </c>
      <c r="F1131" s="54" t="s">
        <v>3433</v>
      </c>
      <c r="G1131" s="54" t="s">
        <v>3433</v>
      </c>
      <c r="H1131" s="54" t="s">
        <v>115</v>
      </c>
      <c r="I1131" s="54" t="s">
        <v>3433</v>
      </c>
      <c r="J1131" s="54" t="s">
        <v>3434</v>
      </c>
    </row>
    <row r="1132" spans="1:10" x14ac:dyDescent="0.2">
      <c r="A1132" s="55" t="s">
        <v>4572</v>
      </c>
      <c r="B1132" s="55">
        <v>58010103</v>
      </c>
      <c r="C1132" s="55" t="s">
        <v>3400</v>
      </c>
      <c r="D1132" s="55" t="s">
        <v>3439</v>
      </c>
      <c r="E1132" s="55" t="s">
        <v>3432</v>
      </c>
      <c r="F1132" s="55" t="s">
        <v>3433</v>
      </c>
      <c r="G1132" s="55" t="s">
        <v>3433</v>
      </c>
      <c r="H1132" s="55" t="s">
        <v>115</v>
      </c>
      <c r="I1132" s="55" t="s">
        <v>3433</v>
      </c>
      <c r="J1132" s="55" t="s">
        <v>3434</v>
      </c>
    </row>
    <row r="1133" spans="1:10" x14ac:dyDescent="0.2">
      <c r="A1133" s="54" t="s">
        <v>4573</v>
      </c>
      <c r="B1133" s="54">
        <v>58010104</v>
      </c>
      <c r="C1133" s="54" t="s">
        <v>72</v>
      </c>
      <c r="D1133" s="54" t="s">
        <v>3439</v>
      </c>
      <c r="E1133" s="54" t="s">
        <v>3432</v>
      </c>
      <c r="F1133" s="54" t="s">
        <v>3433</v>
      </c>
      <c r="G1133" s="54" t="s">
        <v>3433</v>
      </c>
      <c r="H1133" s="54" t="s">
        <v>115</v>
      </c>
      <c r="I1133" s="54" t="s">
        <v>3433</v>
      </c>
      <c r="J1133" s="54" t="s">
        <v>3434</v>
      </c>
    </row>
    <row r="1134" spans="1:10" x14ac:dyDescent="0.2">
      <c r="A1134" s="55" t="s">
        <v>4574</v>
      </c>
      <c r="B1134" s="55">
        <v>58010105</v>
      </c>
      <c r="C1134" s="55" t="s">
        <v>3407</v>
      </c>
      <c r="D1134" s="55" t="s">
        <v>3439</v>
      </c>
      <c r="E1134" s="55" t="s">
        <v>3432</v>
      </c>
      <c r="F1134" s="55" t="s">
        <v>3433</v>
      </c>
      <c r="G1134" s="55" t="s">
        <v>3433</v>
      </c>
      <c r="H1134" s="55" t="s">
        <v>115</v>
      </c>
      <c r="I1134" s="55" t="s">
        <v>3433</v>
      </c>
      <c r="J1134" s="55" t="s">
        <v>3434</v>
      </c>
    </row>
    <row r="1135" spans="1:10" x14ac:dyDescent="0.2">
      <c r="A1135" s="54" t="s">
        <v>4575</v>
      </c>
      <c r="B1135" s="54">
        <v>58010106</v>
      </c>
      <c r="C1135" s="54" t="s">
        <v>3411</v>
      </c>
      <c r="D1135" s="54" t="s">
        <v>3439</v>
      </c>
      <c r="E1135" s="54" t="s">
        <v>3432</v>
      </c>
      <c r="F1135" s="54" t="s">
        <v>3433</v>
      </c>
      <c r="G1135" s="54" t="s">
        <v>3433</v>
      </c>
      <c r="H1135" s="54" t="s">
        <v>115</v>
      </c>
      <c r="I1135" s="54" t="s">
        <v>3433</v>
      </c>
      <c r="J1135" s="54" t="s">
        <v>3434</v>
      </c>
    </row>
    <row r="1136" spans="1:10" x14ac:dyDescent="0.2">
      <c r="A1136" s="55" t="s">
        <v>4576</v>
      </c>
      <c r="B1136" s="55">
        <v>58010107</v>
      </c>
      <c r="C1136" s="55" t="s">
        <v>3415</v>
      </c>
      <c r="D1136" s="55" t="s">
        <v>3439</v>
      </c>
      <c r="E1136" s="55" t="s">
        <v>3432</v>
      </c>
      <c r="F1136" s="55" t="s">
        <v>3433</v>
      </c>
      <c r="G1136" s="55" t="s">
        <v>3433</v>
      </c>
      <c r="H1136" s="55" t="s">
        <v>115</v>
      </c>
      <c r="I1136" s="55" t="s">
        <v>3433</v>
      </c>
      <c r="J1136" s="55" t="s">
        <v>3434</v>
      </c>
    </row>
    <row r="1137" spans="1:10" x14ac:dyDescent="0.2">
      <c r="A1137" s="54" t="s">
        <v>4577</v>
      </c>
      <c r="B1137" s="54">
        <v>58010108</v>
      </c>
      <c r="C1137" s="54" t="s">
        <v>3417</v>
      </c>
      <c r="D1137" s="54" t="s">
        <v>3439</v>
      </c>
      <c r="E1137" s="54" t="s">
        <v>3432</v>
      </c>
      <c r="F1137" s="54" t="s">
        <v>3433</v>
      </c>
      <c r="G1137" s="54" t="s">
        <v>3433</v>
      </c>
      <c r="H1137" s="54" t="s">
        <v>115</v>
      </c>
      <c r="I1137" s="54" t="s">
        <v>3433</v>
      </c>
      <c r="J1137" s="54" t="s">
        <v>3434</v>
      </c>
    </row>
  </sheetData>
  <mergeCells count="1">
    <mergeCell ref="A1:J1"/>
  </mergeCell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jPz6PrNqRvTEMnq6A8xbkIrsBE8WyYLWd7tE4iUIVrE=</DigestValue>
    </Reference>
    <Reference Type="http://www.w3.org/2000/09/xmldsig#Object" URI="#idOfficeObject">
      <DigestMethod Algorithm="http://www.w3.org/2001/04/xmlenc#sha256"/>
      <DigestValue>NCv4DneUT5f23YpuQNwQqKAg7ZQQm0McoT31isBjUHc=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bwflZwLmr7AyMYsl2FrnibCstGymaRBfrIBuHJkfAOc=</DigestValue>
    </Reference>
  </SignedInfo>
  <SignatureValue>BB32sfoI9oNHJbc0hkPqQzHrHExXirQgJ5RLVDuTfu7W9JKYBB3/b2aKai447kMNGR6JcwzubiVf
IdrPzMypRSRIleVVF+TfVaF9U5nb4rvMnGszh0sq2nbqRd8rqCb18rPMO6AomfZzgVjNxThHz3a4
CPwFF85qMIgo7nRIx7Sg25asZVOgmSB59gp9eQ64lAq5YAZNxMMM3/UG/qr0g1rvj3eJ+lZOdPwY
PHgvavN1pi8i9MCOpjhGCBVYurfBb7ZWmweuQgjxvf3OFlxmGzuyYy+7QU1q8n9K3elfCupX4p7X
odwnFjXUqUfw2NOxmCxC+8c/YjcyXIRm8rulKw==</SignatureValue>
  <KeyInfo>
    <X509Data>
      <X509Certificate>MIIJPTCCByWgAwIBAgIIBnDh+u2dLHkwDQYJKoZIhvcNAQELBQAwWjEaMBgGA1UEAwwRQ0EtRE9DVU1FTlRBIFMuQS4xFjAUBgNVBAUTDVJVQzgwMDUwMTcyLTExFzAVBgNVBAoMDkRPQ1VNRU5UQSBTLkEuMQswCQYDVQQGEwJQWTAeFw0yMjA3MjIxNTM2MDBaFw0yNDA3MjExNTM2MDBaMIGlMSUwIwYDVQQDDBxNQVJDT1MgQUxFWCBTSUxWQSBET1MgU0FOVE9TMRIwEAYDVQQFEwlDSTc5ODA2ODIxFDASBgNVBCoMC01BUkNPUyBBTEVYMRkwFwYDVQQEDBBTSUxWQSBET1MgU0FOVE9TMREwDwYDVQQLDAhGSVJNQSBGMjEXMBUGA1UECgwOUEVSU09OQSBGSVNJQ0ExCzAJBgNVBAYTAlBZMIIBIjANBgkqhkiG9w0BAQEFAAOCAQ8AMIIBCgKCAQEAytgpbNw9GnQ9nnSCC/d+FAjxwNAj5lz/+WsiKrenz3upuqptYb3G8yU/ilqFIk4s1AnNj1SOEzLxVN6K6WiUhEeO21O4gEebOrFk7esJkCV6LSGGAikLDUq7+6FMi/va2PLdBN+wPMROWzODnZUJxAx9BI64Xq8Effq0gioIqkvE/xTMfV9rPjv1m8d/G6wADPYhHXhgtA3LNadph5qU+T18Y5QknRKrFJ6DwDEk4BM9joBe8i/xr68V++ZOvfTqapJNTslt/i1GDUtLsbomiuM16+i++CZ5gl3Im8CzZen+l/Fb+LLi623QNo+PdZYjuMjEqCD1xpxxe6V3vp0GswIDAQABo4IEuTCCBLUwDAYDVR0TAQH/BAIwADAfBgNVHSMEGDAWgBShPYUrzdgslh85AgyfUztY2JULezCBlAYIKwYBBQUHAQEEgYcwgYQwVQYIKwYBBQUHMAKGSWh0dHBzOi8vd3d3LmRpZ2l0by5jb20ucHkvdXBsb2Fkcy9jZXJ0aWZpY2Fkby1kb2N1bWVudGEtc2EtMTUzNTExNzc3MS5jcnQwKwYIKwYBBQUHMAGGH2h0dHBzOi8vd3d3LmRpZ2l0by5jb20ucHkvb2NzcC8wKQYDVR0RBCIwIIEebWFyY29zLnNhbnRvc0BvbGl2YXJpY2UuY29tLnB5MIIDJAYDVR0gBIIDGzCCAxcwggMTBg4rBgEEAYL5OwEBAQYBAzCCAv8wLwYIKwYBBQUHAgEWI2h0dHBzOi8vd3d3LmRpZ2l0by5jb20ucHkvZGVzY2FyZ2FzMIIBcgYIKwYBBQUHAgIwggFkHoIBYABFAHMAdABlACAAZQBzACAAdQBuACAAYwBlAHIAdABpAGYAaQBjAGEAZABvACAAZABlACAAcABlAHIAcwBvAG4AYQAgAGYA7QBzAGkAYwBhACAAYwB1AHkAYQAgAGMAbABhAHYAZQAgAHAAcgBpAHYAYQBkAGEAIABlAHMAdADhACAAYwBvAG4AdABlAG4AaQBkAGEAIABlAG4AIAB1AG4AIABtAPMAZAB1AGwAbwAgAGQAZQAgAGgAYQByAGQAdwBhAHIAZQAgAHMAZQBnAHUAcgBvACAAeQAgAHMAdQAgAGYAaQBuAGEAbABpAGQAYQBkACAAZQBzACAAYQB1AHQAZQBuAHQAaQBjAGEAcgAgAGEAIABzAHUAIAB0AGkAdAB1AGwAYQByACAAbwAgAGcAZQBuAGUAcgBhAHIAIABmAGkAcgBtAGEAcwAgAGQAaQBnAGkAdABhAGwAZQBzAC4wggFUBggrBgEFBQcCAjCCAUYeggFCAFQAaABpAHMAIABpAHMAIABhAG4AIABlAG4AZAAgAHUAcwBlAHIAIABjAGUAcgB0AGkAZgBpAGMAYQB0AGUAIAB3AGgAbwBzAGUAIABwAHIAaQB2AGEAdABlACAAawBlAHkAIABpAHMAIABlAG0AYgBlAGQAZABlAGQAIAB3AGkAdABoAGkAbgAgAGEAIABzAGUAYwB1AHIAZQAgAGgAYQByAGQAdwBhAHIAZQAgAG0AbwBkAHUAbABlACAAdABoAGEAdAAgAGEAaQBtAHMAIAB0AG8AIABhAHUAdABoAGUAbgB0AGkAYwBhAHQAZQAgAGkAdABzACAAbwB3AG4AZQByACAAbwByACAAZwBlAG4AZQByAGEAdABlACAAZABpAGcAaQB0AGEAbAAgAHMAaQBnAG4AYQB0AHUAcgBlAHMALjAqBgNVHSUBAf8EIDAeBggrBgEFBQcDAgYIKwYBBQUHAwQGCCsGAQUFBwMBMD8GA1UdHwQ4MDYwNKAyoDCGLmh0dHBzOi8vd3d3LmRpZ2l0by5jb20ucHkvY3JsL2RvY3VtZW50YV9jYS5jcmwwHQYDVR0OBBYEFBp+NlxH9wFDXp313LsFwu5VWboqMA4GA1UdDwEB/wQEAwIF4DANBgkqhkiG9w0BAQsFAAOCAgEAHRfNbDTS6OxXd0/gSmXqjGVIeKru6+cjwB1RxRDF9EXn9JFI1mPud+EEICKAdGaUCBgS87RnCrY5rSQHZO694G8FOlnW8VHV2fDe5BHqCzCap7tDnF7yxyQnfBDr+TdacVfcqrj8SD6Tplnr1i8zJlbzmmj64fvcBtEE8AqbtAlxlrCybKxQvbdz2rn4sN4bJWROnu8KO/uz+zaNvYGWnHQo9heYdA+HxIxLwNS0rj9f2GncNqTnzOL1xG2KPicJ0rpCJRXXnMJ/gW48lmHV0psq+tllidx8tnOVWjwDQUwC4VCgGaLSqkLd+9w34SXPtyCnoy0bzL0upxzOjV1Do19xXfMt+Y771J4oHUISce4jw82lhWGtQSfqgls6yRbVKOgIMUNy6uL/jQFcrjzz0ANjccP6V496agERzQpmfsVci+VN7KckRCqHLaOxAEPB3aL4KZFfm0S2VKz4sAOHuvmN3BQHoMbxiNz6X2bTl3X6B/nQUstVusO/Teu1JCZHvwCjRIKupZPP83Cdao71oXYLm9un2N3FYtt1x+oKfF9wL87zMPzlvWP/PzlVQHWUJwdqSeaXz6R90TE/ES2OcjWAItyMrmi9k5HZpJnHor/dcdNdr+vFdOuoJaU7LTw3gC7X4FYE6d5SO/wOqJC/aljUZSAbdE6Ne6MvFvhTR94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akdCret2lfE90Lo9ai6P/Tgy5wCD5RFFkqYCpWHfsK4=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KjzNndirkFU3UnYc2Pav3RAz46vypBrnCpcp7ZstJrk=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yaSR0jemMdettWfmiPcZGO7eMmU7Gxd7dVn+GizF4/Y=</DigestValue>
      </Reference>
      <Reference URI="/xl/sharedStrings.xml?ContentType=application/vnd.openxmlformats-officedocument.spreadsheetml.sharedStrings+xml">
        <DigestMethod Algorithm="http://www.w3.org/2001/04/xmlenc#sha256"/>
        <DigestValue>tXB0l2CKj34n+wkLkiy3SSzA2Bl0gPO+qK3ykloJ0ig=</DigestValue>
      </Reference>
      <Reference URI="/xl/styles.xml?ContentType=application/vnd.openxmlformats-officedocument.spreadsheetml.styles+xml">
        <DigestMethod Algorithm="http://www.w3.org/2001/04/xmlenc#sha256"/>
        <DigestValue>VEk81GNWtgsGBQv/ZE48VO4dVoLhlsWmE6s36ta9alw=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pvPTPTGWM+wOau4YpGGL4eN1W2bkvvNTIEpavJtAcko=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dyAnYaG2xuewvLv8B+3SLlw3bt/UvACo2knaLhZMlT8=</DigestValue>
      </Reference>
      <Reference URI="/xl/worksheets/sheet2.xml?ContentType=application/vnd.openxmlformats-officedocument.spreadsheetml.worksheet+xml">
        <DigestMethod Algorithm="http://www.w3.org/2001/04/xmlenc#sha256"/>
        <DigestValue>gREeSTzwccofbeojoPaRzY5CQHWc6vsaakSkAgQJBcg=</DigestValue>
      </Reference>
      <Reference URI="/xl/worksheets/sheet3.xml?ContentType=application/vnd.openxmlformats-officedocument.spreadsheetml.worksheet+xml">
        <DigestMethod Algorithm="http://www.w3.org/2001/04/xmlenc#sha256"/>
        <DigestValue>qS3Ng1HuKaj31qqeVruqjF1oG8DeIyKG853eW+xmp7g=</DigestValue>
      </Reference>
      <Reference URI="/xl/worksheets/sheet4.xml?ContentType=application/vnd.openxmlformats-officedocument.spreadsheetml.worksheet+xml">
        <DigestMethod Algorithm="http://www.w3.org/2001/04/xmlenc#sha256"/>
        <DigestValue>LUH+TSGcKx3pQq/KPOh+OD8+ns0/DwnnmdwBjmkILoc=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2024-05-28T21:40:00Z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legales</SignatureComments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2024-05-28T21:40:00Z</xd:SigningTime>
          <xd:SigningCertificate>
            <xd:Cert>
              <xd:CertDigest>
                <DigestMethod Algorithm="http://www.w3.org/2001/04/xmlenc#sha256"/>
                <DigestValue>I0WCGnLhLZCnFu6kNYrKtu+CnPiu8QyoTt6Udaoa834=</DigestValue>
              </xd:CertDigest>
              <xd:IssuerSerial>
                <X509IssuerName>C=PY, O=DOCUMENTA S.A., SERIALNUMBER=RUC80050172-1, CN=CA-DOCUMENTA S.A.</X509IssuerName>
                <X509SerialNumber>464119229463735417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legales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8EAA6690C13942A58AFF8D4D24AD77" ma:contentTypeVersion="4" ma:contentTypeDescription="Crear nuevo documento." ma:contentTypeScope="" ma:versionID="dbd3bce9b33e8bcd4dfc78d17e58e9e6">
  <xsd:schema xmlns:xsd="http://www.w3.org/2001/XMLSchema" xmlns:xs="http://www.w3.org/2001/XMLSchema" xmlns:p="http://schemas.microsoft.com/office/2006/metadata/properties" xmlns:ns2="2c2c901d-b45e-476a-9009-e94d95b2cc83" targetNamespace="http://schemas.microsoft.com/office/2006/metadata/properties" ma:root="true" ma:fieldsID="00b45b2c63a8203e656cf0e60ff004f5" ns2:_="">
    <xsd:import namespace="2c2c901d-b45e-476a-9009-e94d95b2cc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2c901d-b45e-476a-9009-e94d95b2cc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03819D-ADB3-4189-A572-78C7F28A2F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2c901d-b45e-476a-9009-e94d95b2cc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7A180F-E171-4884-AF06-D842EDF423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AnexoI</vt:lpstr>
      <vt:lpstr>Anexo II</vt:lpstr>
      <vt:lpstr>Balance</vt:lpstr>
      <vt:lpstr>Plan de cuentas</vt:lpstr>
      <vt:lpstr>'Anexo II'!Área_de_impresión</vt:lpstr>
      <vt:lpstr>AnexoI!Área_de_impresión</vt:lpstr>
      <vt:lpstr>AnexoI!Títulos_a_imprimir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Magali Pufal</cp:lastModifiedBy>
  <dcterms:created xsi:type="dcterms:W3CDTF">2023-08-31T21:07:16Z</dcterms:created>
  <dcterms:modified xsi:type="dcterms:W3CDTF">2024-05-28T21:01:49Z</dcterms:modified>
</cp:coreProperties>
</file>