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W:\2023\CNV\06. CNV - VILLA OLIVA S.A. - al 30.06.2023\Villa Oliva Rice S.A. 30_06_2023\"/>
    </mc:Choice>
  </mc:AlternateContent>
  <xr:revisionPtr revIDLastSave="0" documentId="13_ncr:1_{C08B53D4-C8D3-4DAC-8E66-7D3E0FD4A5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I" sheetId="1" r:id="rId1"/>
    <sheet name="Anexo II" sheetId="3" r:id="rId2"/>
  </sheets>
  <definedNames>
    <definedName name="_xlnm._FilterDatabase" localSheetId="1" hidden="1">'Anexo II'!$A$6:$AF$462</definedName>
    <definedName name="_xlnm._FilterDatabase" localSheetId="0" hidden="1">AnexoI!$A$6:$I$235</definedName>
    <definedName name="_xlnm.Print_Area" localSheetId="1">'Anexo II'!$A$1:$M$135</definedName>
    <definedName name="_xlnm.Print_Area" localSheetId="0">AnexoI!$A$1:$I$209</definedName>
    <definedName name="_xlnm.Print_Titles" localSheetId="0">AnexoI!$1:$5</definedName>
    <definedName name="Z_27A3FBBA_C15C_4D9E_A68D_ECFBD8ECB111_.wvu.FilterData" localSheetId="0" hidden="1">AnexoI!$A$6:$I$235</definedName>
    <definedName name="Z_39EBFC59_1715_4C75_BC48_88ACF2E7CA00_.wvu.FilterData" localSheetId="0" hidden="1">AnexoI!$A$6:$I$235</definedName>
    <definedName name="Z_3AF31BBC_4B36_448E_B08D_B4A6E7D7DB0B_.wvu.FilterData" localSheetId="0" hidden="1">AnexoI!$A$6:$I$235</definedName>
    <definedName name="Z_40F1E443_0735_4EAF_9951_E78F69C92D63_.wvu.FilterData" localSheetId="0" hidden="1">AnexoI!$A$6:$I$235</definedName>
    <definedName name="Z_4797CE03_0670_4B21_A2B8_2EBE5AB9A3D1_.wvu.FilterData" localSheetId="1" hidden="1">'Anexo II'!$A$6:$AF$462</definedName>
    <definedName name="Z_4797CE03_0670_4B21_A2B8_2EBE5AB9A3D1_.wvu.FilterData" localSheetId="0" hidden="1">AnexoI!$A$6:$I$235</definedName>
    <definedName name="Z_4797CE03_0670_4B21_A2B8_2EBE5AB9A3D1_.wvu.PrintArea" localSheetId="1" hidden="1">'Anexo II'!$A$1:$M$135</definedName>
    <definedName name="Z_4797CE03_0670_4B21_A2B8_2EBE5AB9A3D1_.wvu.PrintArea" localSheetId="0" hidden="1">AnexoI!$A$1:$I$209</definedName>
    <definedName name="Z_4797CE03_0670_4B21_A2B8_2EBE5AB9A3D1_.wvu.PrintTitles" localSheetId="0" hidden="1">AnexoI!$1:$5</definedName>
    <definedName name="Z_5C564C08_7CE7_402E_9A5F_AE123FDC64AF_.wvu.FilterData" localSheetId="1" hidden="1">'Anexo II'!$A$6:$AF$462</definedName>
    <definedName name="Z_5C564C08_7CE7_402E_9A5F_AE123FDC64AF_.wvu.FilterData" localSheetId="0" hidden="1">AnexoI!$A$6:$I$235</definedName>
    <definedName name="Z_6685C7D7_B3BB_4250_A29F_5DE976228822_.wvu.FilterData" localSheetId="0" hidden="1">AnexoI!$A$6:$I$77</definedName>
    <definedName name="Z_6F6A0287_74FD_43E6_8CC0_C9E84606CBD9_.wvu.FilterData" localSheetId="0" hidden="1">AnexoI!$A$6:$I$77</definedName>
    <definedName name="Z_869F46ED_B00E_409E_9E7C_19CCD452E0CD_.wvu.FilterData" localSheetId="1" hidden="1">'Anexo II'!$A$6:$AF$462</definedName>
    <definedName name="Z_869F46ED_B00E_409E_9E7C_19CCD452E0CD_.wvu.FilterData" localSheetId="0" hidden="1">AnexoI!$A$6:$I$235</definedName>
    <definedName name="Z_869F46ED_B00E_409E_9E7C_19CCD452E0CD_.wvu.PrintArea" localSheetId="1" hidden="1">'Anexo II'!$A$1:$M$135</definedName>
    <definedName name="Z_869F46ED_B00E_409E_9E7C_19CCD452E0CD_.wvu.PrintArea" localSheetId="0" hidden="1">AnexoI!$A$1:$I$209</definedName>
    <definedName name="Z_869F46ED_B00E_409E_9E7C_19CCD452E0CD_.wvu.PrintTitles" localSheetId="0" hidden="1">AnexoI!$1:$5</definedName>
    <definedName name="Z_8DE3092E_43D9_4A24_850A_CC1BDB4B0CB4_.wvu.FilterData" localSheetId="0" hidden="1">AnexoI!$A$6:$I$235</definedName>
    <definedName name="Z_9DB478A1_50BD_40EA_B4AD_02B7F3889753_.wvu.FilterData" localSheetId="0" hidden="1">AnexoI!$A$6:$I$235</definedName>
    <definedName name="Z_CC8058D4_0F83_4F20_AA52_946E375E7D90_.wvu.FilterData" localSheetId="0" hidden="1">AnexoI!$A$6:$I$235</definedName>
    <definedName name="Z_D3F5FAE4_2DDC_4565_804A_7B46CB4F5AE8_.wvu.FilterData" localSheetId="0" hidden="1">AnexoI!$A$6:$I$235</definedName>
    <definedName name="Z_DF28D045_B814_4350_8693_9BF0CE6E73B9_.wvu.FilterData" localSheetId="0" hidden="1">AnexoI!$A$6:$I$235</definedName>
    <definedName name="Z_E43D254C_A4C0_4927_B0E4_68D3DB4A3E3A_.wvu.FilterData" localSheetId="0" hidden="1">AnexoI!$A$6:$I$235</definedName>
    <definedName name="Z_EE158877_6146_47AF_B3F3_3696F3585E82_.wvu.FilterData" localSheetId="1" hidden="1">'Anexo II'!$A$6:$N$77</definedName>
    <definedName name="Z_EE158877_6146_47AF_B3F3_3696F3585E82_.wvu.FilterData" localSheetId="0" hidden="1">AnexoI!$A$6:$I$77</definedName>
    <definedName name="Z_EE158877_6146_47AF_B3F3_3696F3585E82_.wvu.PrintArea" localSheetId="1" hidden="1">'Anexo II'!$A$1:$L$149</definedName>
    <definedName name="Z_EE158877_6146_47AF_B3F3_3696F3585E82_.wvu.PrintArea" localSheetId="0" hidden="1">AnexoI!$A$1:$I$208</definedName>
    <definedName name="Z_EE158877_6146_47AF_B3F3_3696F3585E82_.wvu.Rows" localSheetId="1" hidden="1">'Anexo II'!#REF!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9" i="3" l="1"/>
  <c r="L127" i="3"/>
  <c r="J127" i="3"/>
  <c r="F127" i="3"/>
  <c r="E127" i="3"/>
  <c r="H126" i="3"/>
  <c r="J126" i="3" s="1"/>
  <c r="F126" i="3"/>
  <c r="F129" i="3" s="1"/>
  <c r="I121" i="3"/>
  <c r="H121" i="3"/>
  <c r="F121" i="3"/>
  <c r="J120" i="3"/>
  <c r="G120" i="3"/>
  <c r="E120" i="3"/>
  <c r="J119" i="3"/>
  <c r="J121" i="3" s="1"/>
  <c r="E119" i="3"/>
  <c r="E121" i="3" s="1"/>
  <c r="I114" i="3"/>
  <c r="H114" i="3"/>
  <c r="F114" i="3"/>
  <c r="L112" i="3"/>
  <c r="J112" i="3"/>
  <c r="J114" i="3" s="1"/>
  <c r="F112" i="3"/>
  <c r="E112" i="3"/>
  <c r="E114" i="3" s="1"/>
  <c r="I107" i="3"/>
  <c r="H107" i="3"/>
  <c r="L105" i="3"/>
  <c r="J105" i="3"/>
  <c r="F105" i="3"/>
  <c r="E105" i="3"/>
  <c r="E107" i="3" s="1"/>
  <c r="L104" i="3"/>
  <c r="J104" i="3"/>
  <c r="F104" i="3"/>
  <c r="G104" i="3" s="1"/>
  <c r="E104" i="3"/>
  <c r="I100" i="3"/>
  <c r="H100" i="3"/>
  <c r="J98" i="3"/>
  <c r="F98" i="3"/>
  <c r="E98" i="3"/>
  <c r="G98" i="3" s="1"/>
  <c r="J97" i="3"/>
  <c r="J100" i="3" s="1"/>
  <c r="F97" i="3"/>
  <c r="F100" i="3" s="1"/>
  <c r="E97" i="3"/>
  <c r="E100" i="3" s="1"/>
  <c r="I93" i="3"/>
  <c r="H93" i="3"/>
  <c r="L91" i="3"/>
  <c r="J91" i="3"/>
  <c r="G91" i="3"/>
  <c r="F91" i="3"/>
  <c r="E91" i="3"/>
  <c r="L90" i="3"/>
  <c r="J90" i="3"/>
  <c r="F90" i="3"/>
  <c r="E90" i="3"/>
  <c r="G90" i="3" s="1"/>
  <c r="L89" i="3"/>
  <c r="J89" i="3"/>
  <c r="F89" i="3"/>
  <c r="E89" i="3"/>
  <c r="G89" i="3" s="1"/>
  <c r="L88" i="3"/>
  <c r="J88" i="3"/>
  <c r="F88" i="3"/>
  <c r="G88" i="3" s="1"/>
  <c r="E88" i="3"/>
  <c r="L87" i="3"/>
  <c r="J87" i="3"/>
  <c r="F87" i="3"/>
  <c r="E87" i="3"/>
  <c r="G87" i="3" s="1"/>
  <c r="L86" i="3"/>
  <c r="J86" i="3"/>
  <c r="F86" i="3"/>
  <c r="E86" i="3"/>
  <c r="I81" i="3"/>
  <c r="H81" i="3"/>
  <c r="L79" i="3"/>
  <c r="J79" i="3"/>
  <c r="J81" i="3" s="1"/>
  <c r="F79" i="3"/>
  <c r="F81" i="3" s="1"/>
  <c r="E79" i="3"/>
  <c r="E81" i="3" s="1"/>
  <c r="J69" i="3"/>
  <c r="I69" i="3"/>
  <c r="H69" i="3"/>
  <c r="F69" i="3"/>
  <c r="L67" i="3"/>
  <c r="J67" i="3"/>
  <c r="F67" i="3"/>
  <c r="E67" i="3"/>
  <c r="G67" i="3" s="1"/>
  <c r="G69" i="3" s="1"/>
  <c r="J65" i="3"/>
  <c r="I65" i="3"/>
  <c r="H65" i="3"/>
  <c r="L63" i="3"/>
  <c r="J63" i="3"/>
  <c r="F63" i="3"/>
  <c r="F65" i="3" s="1"/>
  <c r="E63" i="3"/>
  <c r="E65" i="3" s="1"/>
  <c r="I61" i="3"/>
  <c r="L59" i="3"/>
  <c r="H61" i="3"/>
  <c r="F59" i="3"/>
  <c r="F61" i="3" s="1"/>
  <c r="I57" i="3"/>
  <c r="H57" i="3"/>
  <c r="E57" i="3"/>
  <c r="L55" i="3"/>
  <c r="J55" i="3"/>
  <c r="J57" i="3" s="1"/>
  <c r="F55" i="3"/>
  <c r="F57" i="3" s="1"/>
  <c r="E55" i="3"/>
  <c r="I53" i="3"/>
  <c r="H53" i="3"/>
  <c r="L50" i="3"/>
  <c r="J50" i="3"/>
  <c r="F50" i="3"/>
  <c r="E50" i="3"/>
  <c r="L49" i="3"/>
  <c r="J49" i="3"/>
  <c r="G49" i="3"/>
  <c r="F49" i="3"/>
  <c r="E49" i="3"/>
  <c r="I47" i="3"/>
  <c r="H47" i="3"/>
  <c r="L45" i="3"/>
  <c r="J45" i="3"/>
  <c r="F45" i="3"/>
  <c r="E45" i="3"/>
  <c r="G45" i="3" s="1"/>
  <c r="L44" i="3"/>
  <c r="J44" i="3"/>
  <c r="F44" i="3"/>
  <c r="E44" i="3"/>
  <c r="G44" i="3" s="1"/>
  <c r="L43" i="3"/>
  <c r="J43" i="3"/>
  <c r="F43" i="3"/>
  <c r="E43" i="3"/>
  <c r="G43" i="3" s="1"/>
  <c r="L42" i="3"/>
  <c r="J42" i="3"/>
  <c r="F42" i="3"/>
  <c r="E42" i="3"/>
  <c r="L41" i="3"/>
  <c r="J41" i="3"/>
  <c r="F41" i="3"/>
  <c r="G41" i="3" s="1"/>
  <c r="E41" i="3"/>
  <c r="L40" i="3"/>
  <c r="J40" i="3"/>
  <c r="F40" i="3"/>
  <c r="E40" i="3"/>
  <c r="G40" i="3" s="1"/>
  <c r="L39" i="3"/>
  <c r="J39" i="3"/>
  <c r="F39" i="3"/>
  <c r="E39" i="3"/>
  <c r="G39" i="3" s="1"/>
  <c r="L38" i="3"/>
  <c r="J38" i="3"/>
  <c r="F38" i="3"/>
  <c r="E38" i="3"/>
  <c r="L37" i="3"/>
  <c r="J37" i="3"/>
  <c r="F37" i="3"/>
  <c r="E37" i="3"/>
  <c r="L36" i="3"/>
  <c r="J36" i="3"/>
  <c r="J47" i="3" s="1"/>
  <c r="F36" i="3"/>
  <c r="F47" i="3" s="1"/>
  <c r="E36" i="3"/>
  <c r="G36" i="3" s="1"/>
  <c r="H34" i="3"/>
  <c r="L32" i="3"/>
  <c r="I32" i="3"/>
  <c r="I34" i="3" s="1"/>
  <c r="H32" i="3"/>
  <c r="E32" i="3"/>
  <c r="E34" i="3" s="1"/>
  <c r="I30" i="3"/>
  <c r="H30" i="3"/>
  <c r="J28" i="3"/>
  <c r="F28" i="3"/>
  <c r="F30" i="3" s="1"/>
  <c r="E28" i="3"/>
  <c r="G28" i="3" s="1"/>
  <c r="J27" i="3"/>
  <c r="J30" i="3" s="1"/>
  <c r="F27" i="3"/>
  <c r="E27" i="3"/>
  <c r="G27" i="3" s="1"/>
  <c r="H25" i="3"/>
  <c r="I23" i="3"/>
  <c r="F23" i="3" s="1"/>
  <c r="E23" i="3"/>
  <c r="J22" i="3"/>
  <c r="F22" i="3"/>
  <c r="E22" i="3"/>
  <c r="E25" i="3" s="1"/>
  <c r="I20" i="3"/>
  <c r="H20" i="3"/>
  <c r="L18" i="3"/>
  <c r="J18" i="3"/>
  <c r="G18" i="3"/>
  <c r="F18" i="3"/>
  <c r="E18" i="3"/>
  <c r="J17" i="3"/>
  <c r="F17" i="3"/>
  <c r="E17" i="3"/>
  <c r="G17" i="3" s="1"/>
  <c r="L16" i="3"/>
  <c r="J16" i="3"/>
  <c r="F16" i="3"/>
  <c r="G16" i="3" s="1"/>
  <c r="E16" i="3"/>
  <c r="L15" i="3"/>
  <c r="J15" i="3"/>
  <c r="F15" i="3"/>
  <c r="E15" i="3"/>
  <c r="G15" i="3" s="1"/>
  <c r="L14" i="3"/>
  <c r="J14" i="3"/>
  <c r="F14" i="3"/>
  <c r="E14" i="3"/>
  <c r="L13" i="3"/>
  <c r="J13" i="3"/>
  <c r="F13" i="3"/>
  <c r="E13" i="3"/>
  <c r="L12" i="3"/>
  <c r="J12" i="3"/>
  <c r="F12" i="3"/>
  <c r="E12" i="3"/>
  <c r="J10" i="3"/>
  <c r="I10" i="3"/>
  <c r="H10" i="3"/>
  <c r="L8" i="3"/>
  <c r="J8" i="3"/>
  <c r="F8" i="3"/>
  <c r="F10" i="3" s="1"/>
  <c r="E8" i="3"/>
  <c r="E10" i="3" s="1"/>
  <c r="E20" i="3" l="1"/>
  <c r="E53" i="3"/>
  <c r="I25" i="3"/>
  <c r="I70" i="3" s="1"/>
  <c r="I71" i="3" s="1"/>
  <c r="G38" i="3"/>
  <c r="F53" i="3"/>
  <c r="E69" i="3"/>
  <c r="E93" i="3"/>
  <c r="J53" i="3"/>
  <c r="J107" i="3"/>
  <c r="J130" i="3" s="1"/>
  <c r="G14" i="3"/>
  <c r="H70" i="3"/>
  <c r="H71" i="3" s="1"/>
  <c r="J93" i="3"/>
  <c r="I130" i="3"/>
  <c r="I131" i="3" s="1"/>
  <c r="G50" i="3"/>
  <c r="G53" i="3" s="1"/>
  <c r="J129" i="3"/>
  <c r="G127" i="3"/>
  <c r="G42" i="3"/>
  <c r="G105" i="3"/>
  <c r="G107" i="3" s="1"/>
  <c r="J20" i="3"/>
  <c r="G23" i="3"/>
  <c r="G37" i="3"/>
  <c r="G47" i="3" s="1"/>
  <c r="F107" i="3"/>
  <c r="F20" i="3"/>
  <c r="G119" i="3"/>
  <c r="G121" i="3" s="1"/>
  <c r="J23" i="3"/>
  <c r="J25" i="3" s="1"/>
  <c r="G55" i="3"/>
  <c r="G57" i="3" s="1"/>
  <c r="H129" i="3"/>
  <c r="H130" i="3" s="1"/>
  <c r="G22" i="3"/>
  <c r="G30" i="3"/>
  <c r="F25" i="3"/>
  <c r="E30" i="3"/>
  <c r="F32" i="3"/>
  <c r="J32" i="3"/>
  <c r="J34" i="3" s="1"/>
  <c r="G86" i="3"/>
  <c r="F93" i="3"/>
  <c r="F130" i="3" s="1"/>
  <c r="G12" i="3"/>
  <c r="G8" i="3"/>
  <c r="G13" i="3"/>
  <c r="E47" i="3"/>
  <c r="E59" i="3"/>
  <c r="J59" i="3"/>
  <c r="G63" i="3"/>
  <c r="G65" i="3" s="1"/>
  <c r="G79" i="3"/>
  <c r="G81" i="3" s="1"/>
  <c r="G97" i="3"/>
  <c r="G112" i="3"/>
  <c r="E126" i="3"/>
  <c r="H131" i="3" l="1"/>
  <c r="H133" i="3"/>
  <c r="H134" i="3" s="1"/>
  <c r="I133" i="3"/>
  <c r="I134" i="3" s="1"/>
  <c r="G25" i="3"/>
  <c r="E70" i="3"/>
  <c r="E71" i="3" s="1"/>
  <c r="G10" i="3"/>
  <c r="J131" i="3"/>
  <c r="G114" i="3"/>
  <c r="J61" i="3"/>
  <c r="G20" i="3"/>
  <c r="E129" i="3"/>
  <c r="E130" i="3" s="1"/>
  <c r="G126" i="3"/>
  <c r="G129" i="3" s="1"/>
  <c r="G100" i="3"/>
  <c r="E61" i="3"/>
  <c r="G59" i="3"/>
  <c r="G93" i="3"/>
  <c r="F34" i="3"/>
  <c r="F70" i="3" s="1"/>
  <c r="F71" i="3" s="1"/>
  <c r="G32" i="3"/>
  <c r="G34" i="3" s="1"/>
  <c r="F131" i="3"/>
  <c r="F133" i="3"/>
  <c r="E133" i="3" l="1"/>
  <c r="E131" i="3"/>
  <c r="G61" i="3"/>
  <c r="G70" i="3" s="1"/>
  <c r="G71" i="3" s="1"/>
  <c r="G130" i="3"/>
  <c r="J70" i="3"/>
  <c r="J71" i="3" l="1"/>
  <c r="J133" i="3"/>
  <c r="J134" i="3" s="1"/>
  <c r="G131" i="3"/>
  <c r="G133" i="3"/>
</calcChain>
</file>

<file path=xl/sharedStrings.xml><?xml version="1.0" encoding="utf-8"?>
<sst xmlns="http://schemas.openxmlformats.org/spreadsheetml/2006/main" count="1057" uniqueCount="281">
  <si>
    <t>VILLA OLIVA RICE S.A.</t>
  </si>
  <si>
    <t>ANEXO I</t>
  </si>
  <si>
    <t>30 DE JUNIO DE 2023</t>
  </si>
  <si>
    <t xml:space="preserve">Tipo de Cambio </t>
  </si>
  <si>
    <t>CONCEPTO</t>
  </si>
  <si>
    <t>TIPO</t>
  </si>
  <si>
    <t>PLAZO</t>
  </si>
  <si>
    <t>VENCIMIENTO</t>
  </si>
  <si>
    <t>IMPORTE GS.</t>
  </si>
  <si>
    <t>IMPORTE USD</t>
  </si>
  <si>
    <t>SITUACION DE PAGO</t>
  </si>
  <si>
    <t>GS.</t>
  </si>
  <si>
    <t>USD.</t>
  </si>
  <si>
    <t>1.ACREEDORES COMERCIALES</t>
  </si>
  <si>
    <t>PROVEEDORES LOCALES</t>
  </si>
  <si>
    <t>PROVEEDORES LOCALES - GUARANIES</t>
  </si>
  <si>
    <t xml:space="preserve">METALURGICA ROBNEL S.A </t>
  </si>
  <si>
    <t>Comercial</t>
  </si>
  <si>
    <t>Corriente</t>
  </si>
  <si>
    <t>Vencido</t>
  </si>
  <si>
    <t xml:space="preserve">BOLSI PLAST SA </t>
  </si>
  <si>
    <t xml:space="preserve">RAIZEN PARAGUAY S.A. </t>
  </si>
  <si>
    <t xml:space="preserve">PARANA SERVICE SA </t>
  </si>
  <si>
    <t xml:space="preserve">KUROSU &amp; CIA. S.A </t>
  </si>
  <si>
    <t xml:space="preserve">G Y S CUBIERTAS S.A </t>
  </si>
  <si>
    <t xml:space="preserve">TORO PAMPA S.A </t>
  </si>
  <si>
    <t xml:space="preserve">PETROSUR S.A </t>
  </si>
  <si>
    <t xml:space="preserve">MELLA SA </t>
  </si>
  <si>
    <t xml:space="preserve">M. RODAMIENTOS SRL </t>
  </si>
  <si>
    <t xml:space="preserve">EZEQUIEL BASTOS JANOSKI </t>
  </si>
  <si>
    <t xml:space="preserve">MARIA ELIANA GISSEL ROJAS ECHEVERRIA </t>
  </si>
  <si>
    <t xml:space="preserve">ANDE </t>
  </si>
  <si>
    <t xml:space="preserve">CONDOR S.A.C.I </t>
  </si>
  <si>
    <t>Vigente</t>
  </si>
  <si>
    <t xml:space="preserve">TEHMCO PARAGUAY S.A </t>
  </si>
  <si>
    <t xml:space="preserve">MUNDO SA </t>
  </si>
  <si>
    <t xml:space="preserve">MML PALLET S.R.L. </t>
  </si>
  <si>
    <t xml:space="preserve">OSCAR BRESANOVICH SA </t>
  </si>
  <si>
    <t xml:space="preserve">MARIA VERONICA ACOSTA </t>
  </si>
  <si>
    <t xml:space="preserve">PRIMERA PRODUCTORA PARAGUAYA DE PLASTICOS SA </t>
  </si>
  <si>
    <t xml:space="preserve">PREMIUM IMPORTADORA DE MARCAS SOCIEDAD ANONIMA </t>
  </si>
  <si>
    <t xml:space="preserve">BAKER TILLY PARAGUAY </t>
  </si>
  <si>
    <t xml:space="preserve">SURESTE SOCIEDAD ANONIMA </t>
  </si>
  <si>
    <t>OTROS PROVEEDORES LOCALES GUARANÍES</t>
  </si>
  <si>
    <t>PROVEEDORES LOCALES - DÓLARES</t>
  </si>
  <si>
    <t xml:space="preserve">TECNOMYL SA </t>
  </si>
  <si>
    <t xml:space="preserve">AGROTEC SA </t>
  </si>
  <si>
    <t xml:space="preserve">AEROLINK S.A. </t>
  </si>
  <si>
    <t xml:space="preserve">MAXIMO S.A </t>
  </si>
  <si>
    <t xml:space="preserve">AGRO CAPITAL SOCIEDAD ANONIMA </t>
  </si>
  <si>
    <t xml:space="preserve">PACIVA SA </t>
  </si>
  <si>
    <t xml:space="preserve">TAFIREL PARAGUAY S.A. </t>
  </si>
  <si>
    <t xml:space="preserve">RICE PARAGUAY S.A. </t>
  </si>
  <si>
    <t xml:space="preserve">FRONTERAS TRANSPORTES S.A </t>
  </si>
  <si>
    <t xml:space="preserve">CIABAY SA </t>
  </si>
  <si>
    <t xml:space="preserve">HW TRANSPORTADORA SA </t>
  </si>
  <si>
    <t xml:space="preserve">AYLLON SA </t>
  </si>
  <si>
    <t xml:space="preserve">GLYMAX PARAGUAY S.A. </t>
  </si>
  <si>
    <t xml:space="preserve">DIAGRO SA </t>
  </si>
  <si>
    <t xml:space="preserve">CARLOS CRISTIANO SOARES DE MELO </t>
  </si>
  <si>
    <t xml:space="preserve">AGRO YVYRAPYTA S.A. </t>
  </si>
  <si>
    <t xml:space="preserve">AGROALIANZA SA </t>
  </si>
  <si>
    <t xml:space="preserve">BANCO CONTINENTAL SAECA </t>
  </si>
  <si>
    <t xml:space="preserve">JULLI THAMARA WENDPAP DE PANHO </t>
  </si>
  <si>
    <t>OTROS PROVEEDORES LOCALES DÓLARES</t>
  </si>
  <si>
    <t>PROVEEDORES DEL EXTERIOR</t>
  </si>
  <si>
    <t xml:space="preserve">SIMA SOFTWARE ZAVRIAN SA </t>
  </si>
  <si>
    <t xml:space="preserve">CONMASUR </t>
  </si>
  <si>
    <t xml:space="preserve">VOIL COMPANY </t>
  </si>
  <si>
    <t xml:space="preserve">GDM INDUSTRIA E COMERCIO DE PLASTICOS LTDA. </t>
  </si>
  <si>
    <t>TOTVS SA MEXICO</t>
  </si>
  <si>
    <t>YADERAY SA</t>
  </si>
  <si>
    <t>OTROS PROVEEDORES DEL EXTERIOR</t>
  </si>
  <si>
    <t>ACREEDORES VARIOS - GUARANIES</t>
  </si>
  <si>
    <t>CUENTAS VARIAS A PAGAR GS.</t>
  </si>
  <si>
    <t>Provisión</t>
  </si>
  <si>
    <t>PROVISION DE COSTOS Y GASTOS GS</t>
  </si>
  <si>
    <t>ACREEDORES VARIOS - DOLARES</t>
  </si>
  <si>
    <t>ARRENDAMIENTO DE INMUEBLE VA NIIF 16 A PAGAR CP</t>
  </si>
  <si>
    <t>ACREEDORES VARIOS USD</t>
  </si>
  <si>
    <t>OTRAS DEUDAS COMERCIALES</t>
  </si>
  <si>
    <t>Entre el 01/02/2023 y el 19/07/2024</t>
  </si>
  <si>
    <t>OTROS PASIVOS CON ENTIDADES FINANCIERAS</t>
  </si>
  <si>
    <t>PROVISION DE COSTOS Y GASTOS USD</t>
  </si>
  <si>
    <t>GASTOS DE IMPORTACIONES A PAGAR USD</t>
  </si>
  <si>
    <t>GASTOS DE EXPORTACIONES A PAGAR USD</t>
  </si>
  <si>
    <t>TOTAL ACREEDORES COMERCIALES DE CORTO PLAZO</t>
  </si>
  <si>
    <t>ACREEDORES COMERCIALES DE LARGO PLAZO</t>
  </si>
  <si>
    <t>ADMINISTRACIÓN NACIONAL DE ENERGIA ELECTRICA</t>
  </si>
  <si>
    <t>No Corriente</t>
  </si>
  <si>
    <t>Entre el 14/07/2023 y el 03/06/2025</t>
  </si>
  <si>
    <t>AGROALIANZA S.A.</t>
  </si>
  <si>
    <t>Entre el 26/12/2023 y el 30/04/2024</t>
  </si>
  <si>
    <t>AUTOMAQ SAECA</t>
  </si>
  <si>
    <t>Entre el 31/07/2023 y el 10/12/2025</t>
  </si>
  <si>
    <t>IMPLEMENTOS Y MAQUINARIAS AGRICOLAS SRL (IMAG SRL)</t>
  </si>
  <si>
    <t>Entre el 14/07/2023 y el 14/01/2024</t>
  </si>
  <si>
    <t>KUROSU &amp; CIA. S.A</t>
  </si>
  <si>
    <t>Entre el 15/11/2023 y el 30/11/2023</t>
  </si>
  <si>
    <t>CNHI INTERNATIONAL S.A.</t>
  </si>
  <si>
    <t>Entre 25/10/2022 al 30/12/2025</t>
  </si>
  <si>
    <t>Entre el 30/07/2023 y el 30/06/2025</t>
  </si>
  <si>
    <t>ACREEDORES VARIOS LP</t>
  </si>
  <si>
    <t>ARRENDAMIENTO DE INMUEBLE VA NIIF 16 A PAGAR LP</t>
  </si>
  <si>
    <t>TOTAL ACREEDORES COMERCIALES DE LARGO PLAZO</t>
  </si>
  <si>
    <t>TOTAL ACREEDORES COMERCIALES</t>
  </si>
  <si>
    <t>TOTAL CORRIENTE</t>
  </si>
  <si>
    <t>TOTAL NO CORRIENTE</t>
  </si>
  <si>
    <t>IMPORTE</t>
  </si>
  <si>
    <t>2.OTRAS CUENTAS POR PAGAR</t>
  </si>
  <si>
    <t>DEUDAS FISCALES Y LABORALES CORTO PLAZO</t>
  </si>
  <si>
    <t>RETENCIONES A PAGAR</t>
  </si>
  <si>
    <t>Fiscal</t>
  </si>
  <si>
    <t>IMPUESTO A LA RENTA A PAGAR</t>
  </si>
  <si>
    <t>APORTE SOCIAL A PAGAR</t>
  </si>
  <si>
    <t>Laboral</t>
  </si>
  <si>
    <t>SUELDOS A PAGAR</t>
  </si>
  <si>
    <t>AGUINALDO A PAGAR</t>
  </si>
  <si>
    <t>TOTAL DEUDAS FISCALES CORTO PLAZO</t>
  </si>
  <si>
    <t>TOTAL OTRAS CUENTAS POR PAGAR</t>
  </si>
  <si>
    <t>-7/1-/2-19</t>
  </si>
  <si>
    <t>3.DEUDAS FINANCIERAS (Se adjunta detalle en Anexo II):</t>
  </si>
  <si>
    <t>DEUDAS FINANCIERAS DE CORTO PLAZO</t>
  </si>
  <si>
    <t>BANCO ATLAS S.A.</t>
  </si>
  <si>
    <t>Financiera</t>
  </si>
  <si>
    <t>Anexo II</t>
  </si>
  <si>
    <t>BANCO DO BRASIL S.A.</t>
  </si>
  <si>
    <t>BANCO DO BRASIL S.A. SUCURSAL NEW YORK</t>
  </si>
  <si>
    <t>BANCO GNB PARAGUAY SA</t>
  </si>
  <si>
    <t>BANCO REGIONAL SAECA</t>
  </si>
  <si>
    <t>BANCO RIO S.A.E.C.A</t>
  </si>
  <si>
    <t>BANCO SUDAMERIS BANK SAECA</t>
  </si>
  <si>
    <t>BANCOP S.A.</t>
  </si>
  <si>
    <t>INTERESES FINANCIEROS A PAGAR</t>
  </si>
  <si>
    <t>OTRAS DEUDAS FINANCIERAS</t>
  </si>
  <si>
    <t>OTROS INTERESES A PAGAR USD</t>
  </si>
  <si>
    <t>EMISION DE BONOS CP</t>
  </si>
  <si>
    <t>INTERESES BURSATILES A PAGAR</t>
  </si>
  <si>
    <t>TOTAL DEUDAS FINANCIERAS DE CORTO PLAZO</t>
  </si>
  <si>
    <t>DEUDAS FINANCIERAS DE LARGO PLAZO</t>
  </si>
  <si>
    <t>DEUDAS BURSÁTILES LOCALES</t>
  </si>
  <si>
    <t>TOTAL DEUDAS FINANCIERAS DE LARGO PLAZO</t>
  </si>
  <si>
    <t>TOTAL DEUDAS FINANCIERAS</t>
  </si>
  <si>
    <t>4.INGRESOS DIFERIDOS</t>
  </si>
  <si>
    <t>ANTICIPO DE CLIENTES</t>
  </si>
  <si>
    <t xml:space="preserve">BRASILIA ALIMENTOS LTDA </t>
  </si>
  <si>
    <t>Ingresos Diferidos</t>
  </si>
  <si>
    <t>Anticipo</t>
  </si>
  <si>
    <t xml:space="preserve">C.M.LONDOU TRADING LTD </t>
  </si>
  <si>
    <t xml:space="preserve">CAMIL ALIMENTOS S.A. </t>
  </si>
  <si>
    <t xml:space="preserve">CARRERA ALIMENTOS LTDA </t>
  </si>
  <si>
    <t xml:space="preserve">GUACIRA ALIMENTOS LTDA </t>
  </si>
  <si>
    <t xml:space="preserve">RUSTON ALIMENTOS LTDA </t>
  </si>
  <si>
    <t xml:space="preserve">SAO JOAO ALIMENTOS LTDA. </t>
  </si>
  <si>
    <t xml:space="preserve">COMERCIALIZADORA GEST PREC SPA </t>
  </si>
  <si>
    <t>ANTICIPOS DE OTROS CLIENTES DEL EXTERIOR USD</t>
  </si>
  <si>
    <t>ANTICIPOS DE CLIENTES LOCALES GS</t>
  </si>
  <si>
    <t>ANTICIPOS DE CLIENTES LOCALES USD</t>
  </si>
  <si>
    <t xml:space="preserve">TOTAL ANTICIPO DE CLIENTES </t>
  </si>
  <si>
    <t>EXPORTACION EN CURSO</t>
  </si>
  <si>
    <t>J P BENEFICIAMENTO E IMPORTACAO LTDA.</t>
  </si>
  <si>
    <t>TOTAL EXPORTACION EN CURSO</t>
  </si>
  <si>
    <t>TOTAL INGRESOS DIFERIDOS</t>
  </si>
  <si>
    <t>5.</t>
  </si>
  <si>
    <t>IMPUESTO DIFERIDO</t>
  </si>
  <si>
    <t>Provision</t>
  </si>
  <si>
    <t>TOTAL IMPUESTO DIFERIDO</t>
  </si>
  <si>
    <t>Entre el 22/06/2023 y el 30/06/2023</t>
  </si>
  <si>
    <t>Entre el 10/04/2023 y el 08/06/2023</t>
  </si>
  <si>
    <t>Entre el 09/06/2023 y el 11/06/2023</t>
  </si>
  <si>
    <t>Entre el 15/06/2023 y el 25/06/2023</t>
  </si>
  <si>
    <t>Entre el 21/04/2023 y el 24/06/2023</t>
  </si>
  <si>
    <t>Entre el 03/03/2023 y el 16/06/2023</t>
  </si>
  <si>
    <t>18/06/2023</t>
  </si>
  <si>
    <t>30/06/2023</t>
  </si>
  <si>
    <t>Entre el 07/04/2023 y el 19/06/2023</t>
  </si>
  <si>
    <t>Entre el 13/06/2023 y el 23/06/2023</t>
  </si>
  <si>
    <t>Entre el 14/05/2023 y el 22/06/2023</t>
  </si>
  <si>
    <t>Entre el 30/04/2023 y el 22/06/2023</t>
  </si>
  <si>
    <t>Entre el 14/06/2023 y el 23/06/2023</t>
  </si>
  <si>
    <t>Entre el 19/05/2023 y el 20/05/2023</t>
  </si>
  <si>
    <t>Entre el 08/07/2023 y el 21/07/2023</t>
  </si>
  <si>
    <t>Entre el 13/07/2023 y el 14/07/2023</t>
  </si>
  <si>
    <t>15/07/2023</t>
  </si>
  <si>
    <t>Entre el 14/07/2023 y el 08/06/2024</t>
  </si>
  <si>
    <t>Entre el 01/07/2023 y el 17/07/2024</t>
  </si>
  <si>
    <t>Entre el 01/07/2023 y el 20/07/2023</t>
  </si>
  <si>
    <t>Entre el 22/07/2023 y el 30/04/2024</t>
  </si>
  <si>
    <t>16/07/2023</t>
  </si>
  <si>
    <t>Entre el 07/07/2023 y el 21/07/2023</t>
  </si>
  <si>
    <t>Entre el 01/07/2023 y el 10/06/2024</t>
  </si>
  <si>
    <t>Entre el 01/07/2023 y el 21/07/2023</t>
  </si>
  <si>
    <t>Entre el 01/07/2023 y el 27/07/2023</t>
  </si>
  <si>
    <t>Entre el 16/07/2023 y el 21/07/2023</t>
  </si>
  <si>
    <t>Entre el 01/07/2023 y el 22/07/2023</t>
  </si>
  <si>
    <t>Entre el 06/02/2020 y el 30/06/2023</t>
  </si>
  <si>
    <t>Entre el 31/05/2023 y el 11/06/2023</t>
  </si>
  <si>
    <t>30/05/2023</t>
  </si>
  <si>
    <t>Entre el 15/02/2023 y el 30/06/2023</t>
  </si>
  <si>
    <t>Entre el 03/05/2023 y el 09/06/2023</t>
  </si>
  <si>
    <t>20/05/2023</t>
  </si>
  <si>
    <t>Entre el 04/05/2023 y el 15/06/2023</t>
  </si>
  <si>
    <t>Entre el 15/04/2023 y el 29/06/2023</t>
  </si>
  <si>
    <t>Entre el 02/03/2023 y el 30/06/2023</t>
  </si>
  <si>
    <t>Entre el 24/06/2023 y el 30/06/2023</t>
  </si>
  <si>
    <t>Entre el 07/07/2023 y el 30/05/2024</t>
  </si>
  <si>
    <t>Entre el 26/07/2023 y el 30/05/2024</t>
  </si>
  <si>
    <t>Entre el 07/09/2023 y el 30/09/2023</t>
  </si>
  <si>
    <t>Entre el 23/07/2023 y el 30/12/2024</t>
  </si>
  <si>
    <t>30/09/2023</t>
  </si>
  <si>
    <t>19/07/2023</t>
  </si>
  <si>
    <t>22/07/2023</t>
  </si>
  <si>
    <t>Entre el 01/07/2023 y el 30/04/2024</t>
  </si>
  <si>
    <t>00/01/1900</t>
  </si>
  <si>
    <t>Entre el 09/07/2023 y el 04/06/2024</t>
  </si>
  <si>
    <t>Entre el 06/07/2023 y el 30/11/2023</t>
  </si>
  <si>
    <t>Entre el 25/07/2023 y el 10/12/2025</t>
  </si>
  <si>
    <t>Entre el 13/07/2023 y el 19/12/2023</t>
  </si>
  <si>
    <t>Entre el 12/09/2019 y el 30/12/2021</t>
  </si>
  <si>
    <t>Entre el 01/01/2022 y el 17/07/2024</t>
  </si>
  <si>
    <t>28/09/2022</t>
  </si>
  <si>
    <t>30/04/2023</t>
  </si>
  <si>
    <t>30/09/2022</t>
  </si>
  <si>
    <t>Entre el 25/12/2022 y el 30/04/2023</t>
  </si>
  <si>
    <t>Entre el 22/07/2023 y el 31/12/2023</t>
  </si>
  <si>
    <t>14/07/2023</t>
  </si>
  <si>
    <t>Entre el 15/07/2023 y el 13/06/2024</t>
  </si>
  <si>
    <t xml:space="preserve">Anexo II </t>
  </si>
  <si>
    <t>U$S</t>
  </si>
  <si>
    <t>Gs</t>
  </si>
  <si>
    <t>Situación de</t>
  </si>
  <si>
    <t>Tipo de</t>
  </si>
  <si>
    <t>Entidad Financiera</t>
  </si>
  <si>
    <t>Préstamo Nº</t>
  </si>
  <si>
    <t>Tasa</t>
  </si>
  <si>
    <t>Vencimiento</t>
  </si>
  <si>
    <t>Cuota</t>
  </si>
  <si>
    <t>Intereses a Pagar</t>
  </si>
  <si>
    <t>Total</t>
  </si>
  <si>
    <t>Garantia</t>
  </si>
  <si>
    <t>pago</t>
  </si>
  <si>
    <t>Deuda</t>
  </si>
  <si>
    <t>A sola firma</t>
  </si>
  <si>
    <t>Warrant</t>
  </si>
  <si>
    <t>TOTAL BANCO ATLAS S.A.</t>
  </si>
  <si>
    <t>Codeudoria</t>
  </si>
  <si>
    <t>Preferente</t>
  </si>
  <si>
    <t xml:space="preserve">Ordinaria </t>
  </si>
  <si>
    <t>TOTAL BANCO DO BRASIL S.A.</t>
  </si>
  <si>
    <t>Garantia Prendaria</t>
  </si>
  <si>
    <t>TOTAL BANCO REGIONAL SAECA</t>
  </si>
  <si>
    <t>Garantia Fiduciaria</t>
  </si>
  <si>
    <t>224/2023</t>
  </si>
  <si>
    <t>TOTAL BANCO RIO SAECA</t>
  </si>
  <si>
    <t>Fideicomiso</t>
  </si>
  <si>
    <t>TOTAL BANCO SUDAMERIS BANK SAECA</t>
  </si>
  <si>
    <t>NYKRLEI220270001</t>
  </si>
  <si>
    <t>NYKRLEI223290001</t>
  </si>
  <si>
    <t>TOTAL BANCO BANCO DO BRASIL S.A. SUCURSAL NEW YORK</t>
  </si>
  <si>
    <t>TOTAL BANCO GNB PARAGUAY SA</t>
  </si>
  <si>
    <t>PYVOR03F0310</t>
  </si>
  <si>
    <t>TOTAL DEUDAS BURSATILES</t>
  </si>
  <si>
    <t xml:space="preserve">AUGUSTO CESAR STEFANI DA SILVA </t>
  </si>
  <si>
    <t>Sin Garantia</t>
  </si>
  <si>
    <t>Ordinaria</t>
  </si>
  <si>
    <t>TOTAL AUGUSTO CESAR STEFANI DA SILVA</t>
  </si>
  <si>
    <t>JUANA RIOS DE ENCISO</t>
  </si>
  <si>
    <t>TOTAL JUANA RIOS DE ENCISO</t>
  </si>
  <si>
    <t>TOTAL DEUDAS FINANCIERAS EN U$S Y EQUIVALENTES EN GS.</t>
  </si>
  <si>
    <t>TOTAL DEUDAS FINANCIERAS CORRIENTE</t>
  </si>
  <si>
    <t>53L80000719</t>
  </si>
  <si>
    <t>TOTAL BANCO CONTINENTAL SAECA</t>
  </si>
  <si>
    <t>Codeudoría</t>
  </si>
  <si>
    <t>TOTAL BANCO DO BRASIL S.A. SUCURSAL NEW YORK</t>
  </si>
  <si>
    <t>TOTAL BANCOP S.A.</t>
  </si>
  <si>
    <t>PYVOR02F0055</t>
  </si>
  <si>
    <t>TOTAL DEUDAS BURSATILES LOCALES</t>
  </si>
  <si>
    <t>TOTAL DEUDAS FINANCIERAS NO CORRIENTE</t>
  </si>
  <si>
    <t>TOTAL PASIVO AL 30 DE JUNIO DE 2023</t>
  </si>
  <si>
    <t>INFORME REQUERIDO POR LA RESOLUCIÓN Nº 35/23</t>
  </si>
  <si>
    <t>INFORME REQUERIDO POR LA RESOLUCIÓN  Nº 35/23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</si>
</sst>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43" formatCode="_ * #,##0.00_ ;_ * \-#,##0.00_ ;_ * &quot;-&quot;??_ ;_ @_ "/>
    <numFmt numFmtId="164" formatCode="_ * #,##0_ ;_ * \-#,##0_ ;_ * &quot;-&quot;??_ ;_ @_ "/>
    <numFmt numFmtId="165" formatCode="_ &quot;Gs&quot;\ * #,##0.00_ ;_ &quot;Gs&quot;\ * \-#,##0.00_ ;_ &quot;Gs&quot;\ * &quot;-&quot;??_ ;_ @_ "/>
    <numFmt numFmtId="166" formatCode="dd/mm/yyyy;@"/>
    <numFmt numFmtId="167" formatCode="##,##0"/>
    <numFmt numFmtId="168" formatCode="_ * #,##0.00_ ;_ * \-#,##0.00_ ;_ * &quot;-&quot;_ ;_ @_ "/>
    <numFmt numFmtId="169" formatCode="#,##0_ ;[Red]\-#,##0\ "/>
    <numFmt numFmtId="170" formatCode="&quot;₲&quot;\ #,##0.00"/>
    <numFmt numFmtId="171" formatCode="_-* #,##0\ _P_t_a_-;\-* #,##0\ _P_t_a_-;_-* &quot;-&quot;??\ _P_t_a_-;_-@_-"/>
    <numFmt numFmtId="172" formatCode="0.000%"/>
    <numFmt numFmtId="173" formatCode="#,##0_ ;\-#,##0\ "/>
  </numFmts>
  <fonts count="18" x14ac:knownFonts="1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6"/>
      <color rgb="FF000000"/>
      <name val="Courier New"/>
      <family val="3"/>
    </font>
    <font>
      <sz val="9"/>
      <color rgb="FF000000"/>
      <name val="Calibri"/>
      <family val="2"/>
      <scheme val="minor"/>
    </font>
    <font>
      <sz val="11"/>
      <color theme="0"/>
      <name val="Times New Roman"/>
      <family val="1"/>
    </font>
    <font>
      <sz val="11"/>
      <color indexed="8"/>
      <name val="Calibri"/>
      <family val="2"/>
    </font>
    <font>
      <b/>
      <i/>
      <sz val="10"/>
      <color indexed="8"/>
      <name val="Times New Roman"/>
      <family val="1"/>
    </font>
    <font>
      <b/>
      <sz val="8"/>
      <name val="Times New Roman"/>
      <family val="1"/>
    </font>
    <font>
      <b/>
      <sz val="8"/>
      <color rgb="FFFF0000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>
      <alignment horizontal="left" vertical="top"/>
    </xf>
    <xf numFmtId="0" fontId="1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07">
    <xf numFmtId="0" fontId="0" fillId="0" borderId="0" xfId="0"/>
    <xf numFmtId="0" fontId="2" fillId="0" borderId="0" xfId="5" applyFont="1" applyAlignment="1">
      <alignment horizontal="center"/>
    </xf>
    <xf numFmtId="43" fontId="2" fillId="0" borderId="0" xfId="1" applyFont="1"/>
    <xf numFmtId="0" fontId="2" fillId="0" borderId="0" xfId="5" applyFont="1"/>
    <xf numFmtId="1" fontId="2" fillId="0" borderId="0" xfId="5" applyNumberFormat="1" applyFont="1" applyAlignment="1">
      <alignment horizontal="center"/>
    </xf>
    <xf numFmtId="0" fontId="4" fillId="0" borderId="0" xfId="5" applyFont="1"/>
    <xf numFmtId="43" fontId="2" fillId="0" borderId="1" xfId="1" applyFont="1" applyBorder="1"/>
    <xf numFmtId="165" fontId="2" fillId="0" borderId="1" xfId="3" applyFont="1" applyBorder="1"/>
    <xf numFmtId="164" fontId="3" fillId="0" borderId="0" xfId="1" applyNumberFormat="1" applyFont="1" applyFill="1"/>
    <xf numFmtId="43" fontId="2" fillId="0" borderId="0" xfId="1" applyFont="1" applyFill="1"/>
    <xf numFmtId="0" fontId="2" fillId="0" borderId="2" xfId="5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/>
    </xf>
    <xf numFmtId="43" fontId="2" fillId="0" borderId="5" xfId="1" applyFont="1" applyFill="1" applyBorder="1" applyAlignment="1">
      <alignment horizontal="center"/>
    </xf>
    <xf numFmtId="0" fontId="2" fillId="0" borderId="5" xfId="5" applyFont="1" applyBorder="1" applyAlignment="1">
      <alignment horizontal="center" wrapText="1"/>
    </xf>
    <xf numFmtId="0" fontId="2" fillId="0" borderId="6" xfId="5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/>
    </xf>
    <xf numFmtId="0" fontId="2" fillId="0" borderId="9" xfId="5" applyFont="1" applyBorder="1" applyAlignment="1">
      <alignment horizontal="center" vertical="center"/>
    </xf>
    <xf numFmtId="164" fontId="3" fillId="0" borderId="9" xfId="1" applyNumberFormat="1" applyFont="1" applyFill="1" applyBorder="1" applyAlignment="1">
      <alignment horizontal="center"/>
    </xf>
    <xf numFmtId="43" fontId="2" fillId="0" borderId="9" xfId="1" applyFont="1" applyFill="1" applyBorder="1" applyAlignment="1">
      <alignment horizontal="center"/>
    </xf>
    <xf numFmtId="0" fontId="2" fillId="0" borderId="9" xfId="5" applyFont="1" applyBorder="1" applyAlignment="1">
      <alignment horizontal="center" wrapText="1"/>
    </xf>
    <xf numFmtId="0" fontId="2" fillId="0" borderId="2" xfId="5" applyFont="1" applyBorder="1"/>
    <xf numFmtId="0" fontId="2" fillId="0" borderId="3" xfId="5" applyFont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" fillId="0" borderId="10" xfId="5" applyFont="1" applyBorder="1" applyAlignment="1">
      <alignment horizontal="center"/>
    </xf>
    <xf numFmtId="0" fontId="2" fillId="0" borderId="11" xfId="5" applyFont="1" applyBorder="1" applyAlignment="1">
      <alignment horizontal="center"/>
    </xf>
    <xf numFmtId="164" fontId="3" fillId="0" borderId="11" xfId="1" applyNumberFormat="1" applyFont="1" applyFill="1" applyBorder="1" applyAlignment="1">
      <alignment horizontal="center"/>
    </xf>
    <xf numFmtId="43" fontId="2" fillId="0" borderId="11" xfId="1" applyFont="1" applyFill="1" applyBorder="1" applyAlignment="1">
      <alignment horizontal="center"/>
    </xf>
    <xf numFmtId="0" fontId="2" fillId="0" borderId="12" xfId="5" applyFont="1" applyBorder="1"/>
    <xf numFmtId="0" fontId="2" fillId="0" borderId="0" xfId="5" applyFont="1" applyAlignment="1">
      <alignment horizontal="left"/>
    </xf>
    <xf numFmtId="164" fontId="3" fillId="0" borderId="11" xfId="1" applyNumberFormat="1" applyFont="1" applyFill="1" applyBorder="1"/>
    <xf numFmtId="0" fontId="2" fillId="0" borderId="10" xfId="5" applyFont="1" applyBorder="1"/>
    <xf numFmtId="0" fontId="2" fillId="0" borderId="11" xfId="5" applyFont="1" applyBorder="1"/>
    <xf numFmtId="41" fontId="2" fillId="0" borderId="11" xfId="2" applyFont="1" applyFill="1" applyBorder="1" applyAlignment="1">
      <alignment horizontal="center"/>
    </xf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5" fillId="0" borderId="11" xfId="5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164" fontId="6" fillId="0" borderId="11" xfId="1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41" fontId="5" fillId="0" borderId="11" xfId="2" applyFont="1" applyFill="1" applyBorder="1" applyAlignment="1">
      <alignment horizontal="center"/>
    </xf>
    <xf numFmtId="0" fontId="5" fillId="0" borderId="0" xfId="5" applyFont="1"/>
    <xf numFmtId="0" fontId="5" fillId="0" borderId="12" xfId="5" applyFont="1" applyBorder="1"/>
    <xf numFmtId="14" fontId="5" fillId="0" borderId="11" xfId="0" applyNumberFormat="1" applyFont="1" applyBorder="1" applyAlignment="1">
      <alignment horizontal="center"/>
    </xf>
    <xf numFmtId="0" fontId="5" fillId="0" borderId="10" xfId="5" applyFont="1" applyBorder="1"/>
    <xf numFmtId="0" fontId="5" fillId="0" borderId="10" xfId="5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5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5" fillId="0" borderId="12" xfId="5" applyFont="1" applyBorder="1" applyAlignment="1">
      <alignment vertical="center"/>
    </xf>
    <xf numFmtId="0" fontId="5" fillId="0" borderId="0" xfId="5" applyFont="1" applyAlignment="1">
      <alignment vertical="center"/>
    </xf>
    <xf numFmtId="0" fontId="5" fillId="2" borderId="12" xfId="5" applyFont="1" applyFill="1" applyBorder="1"/>
    <xf numFmtId="0" fontId="5" fillId="2" borderId="0" xfId="5" applyFont="1" applyFill="1"/>
    <xf numFmtId="0" fontId="5" fillId="3" borderId="10" xfId="5" applyFont="1" applyFill="1" applyBorder="1"/>
    <xf numFmtId="0" fontId="5" fillId="0" borderId="11" xfId="0" applyFont="1" applyBorder="1" applyAlignment="1">
      <alignment horizontal="center"/>
    </xf>
    <xf numFmtId="43" fontId="3" fillId="0" borderId="11" xfId="1" applyFont="1" applyFill="1" applyBorder="1" applyAlignment="1">
      <alignment horizontal="center"/>
    </xf>
    <xf numFmtId="0" fontId="2" fillId="0" borderId="13" xfId="5" applyFont="1" applyBorder="1"/>
    <xf numFmtId="0" fontId="2" fillId="0" borderId="14" xfId="5" applyFont="1" applyBorder="1"/>
    <xf numFmtId="0" fontId="2" fillId="0" borderId="15" xfId="5" applyFont="1" applyBorder="1"/>
    <xf numFmtId="0" fontId="2" fillId="0" borderId="15" xfId="5" applyFont="1" applyBorder="1" applyAlignment="1">
      <alignment horizontal="center"/>
    </xf>
    <xf numFmtId="0" fontId="2" fillId="0" borderId="1" xfId="5" applyFont="1" applyBorder="1"/>
    <xf numFmtId="0" fontId="2" fillId="0" borderId="1" xfId="5" applyFont="1" applyBorder="1" applyAlignment="1">
      <alignment horizontal="center"/>
    </xf>
    <xf numFmtId="164" fontId="3" fillId="0" borderId="1" xfId="1" applyNumberFormat="1" applyFont="1" applyFill="1" applyBorder="1"/>
    <xf numFmtId="43" fontId="2" fillId="0" borderId="1" xfId="1" applyFont="1" applyFill="1" applyBorder="1"/>
    <xf numFmtId="41" fontId="2" fillId="0" borderId="1" xfId="2" applyFont="1" applyFill="1" applyBorder="1" applyAlignment="1">
      <alignment horizontal="center"/>
    </xf>
    <xf numFmtId="0" fontId="5" fillId="0" borderId="10" xfId="5" applyFont="1" applyBorder="1" applyAlignment="1">
      <alignment horizontal="center"/>
    </xf>
    <xf numFmtId="0" fontId="5" fillId="0" borderId="11" xfId="5" applyFont="1" applyBorder="1"/>
    <xf numFmtId="164" fontId="6" fillId="0" borderId="11" xfId="1" applyNumberFormat="1" applyFont="1" applyFill="1" applyBorder="1"/>
    <xf numFmtId="43" fontId="5" fillId="0" borderId="11" xfId="1" applyFont="1" applyFill="1" applyBorder="1"/>
    <xf numFmtId="38" fontId="5" fillId="0" borderId="11" xfId="5" applyNumberFormat="1" applyFont="1" applyBorder="1" applyAlignment="1">
      <alignment horizontal="center"/>
    </xf>
    <xf numFmtId="43" fontId="2" fillId="0" borderId="11" xfId="1" applyFont="1" applyFill="1" applyBorder="1"/>
    <xf numFmtId="14" fontId="5" fillId="0" borderId="11" xfId="5" applyNumberFormat="1" applyFont="1" applyBorder="1" applyAlignment="1">
      <alignment horizontal="center"/>
    </xf>
    <xf numFmtId="0" fontId="5" fillId="0" borderId="0" xfId="5" applyFont="1" applyAlignment="1">
      <alignment horizontal="center"/>
    </xf>
    <xf numFmtId="164" fontId="6" fillId="0" borderId="0" xfId="1" applyNumberFormat="1" applyFont="1" applyFill="1"/>
    <xf numFmtId="43" fontId="5" fillId="0" borderId="0" xfId="1" applyFont="1" applyFill="1"/>
    <xf numFmtId="41" fontId="5" fillId="0" borderId="0" xfId="2" applyFont="1" applyFill="1" applyAlignment="1">
      <alignment horizontal="center"/>
    </xf>
    <xf numFmtId="38" fontId="2" fillId="0" borderId="2" xfId="5" applyNumberFormat="1" applyFont="1" applyBorder="1" applyAlignment="1">
      <alignment horizontal="left"/>
    </xf>
    <xf numFmtId="38" fontId="5" fillId="0" borderId="3" xfId="5" applyNumberFormat="1" applyFont="1" applyBorder="1"/>
    <xf numFmtId="38" fontId="5" fillId="0" borderId="3" xfId="5" applyNumberFormat="1" applyFont="1" applyBorder="1" applyAlignment="1">
      <alignment horizontal="center"/>
    </xf>
    <xf numFmtId="164" fontId="3" fillId="0" borderId="4" xfId="1" applyNumberFormat="1" applyFont="1" applyFill="1" applyBorder="1"/>
    <xf numFmtId="43" fontId="5" fillId="0" borderId="0" xfId="1" applyFont="1"/>
    <xf numFmtId="164" fontId="5" fillId="0" borderId="0" xfId="5" applyNumberFormat="1" applyFont="1" applyAlignment="1">
      <alignment horizontal="center"/>
    </xf>
    <xf numFmtId="38" fontId="2" fillId="0" borderId="12" xfId="5" applyNumberFormat="1" applyFont="1" applyBorder="1" applyAlignment="1">
      <alignment horizontal="left"/>
    </xf>
    <xf numFmtId="38" fontId="5" fillId="0" borderId="0" xfId="5" applyNumberFormat="1" applyFont="1"/>
    <xf numFmtId="38" fontId="5" fillId="0" borderId="0" xfId="5" applyNumberFormat="1" applyFont="1" applyAlignment="1">
      <alignment horizontal="center"/>
    </xf>
    <xf numFmtId="164" fontId="3" fillId="0" borderId="10" xfId="1" applyNumberFormat="1" applyFont="1" applyFill="1" applyBorder="1"/>
    <xf numFmtId="38" fontId="2" fillId="0" borderId="6" xfId="5" applyNumberFormat="1" applyFont="1" applyBorder="1" applyAlignment="1">
      <alignment horizontal="left"/>
    </xf>
    <xf numFmtId="38" fontId="5" fillId="0" borderId="7" xfId="5" applyNumberFormat="1" applyFont="1" applyBorder="1"/>
    <xf numFmtId="38" fontId="5" fillId="0" borderId="7" xfId="5" applyNumberFormat="1" applyFont="1" applyBorder="1" applyAlignment="1">
      <alignment horizontal="center"/>
    </xf>
    <xf numFmtId="164" fontId="3" fillId="0" borderId="8" xfId="1" applyNumberFormat="1" applyFont="1" applyFill="1" applyBorder="1"/>
    <xf numFmtId="43" fontId="2" fillId="0" borderId="0" xfId="1" applyFont="1" applyFill="1" applyBorder="1"/>
    <xf numFmtId="38" fontId="2" fillId="0" borderId="0" xfId="5" applyNumberFormat="1" applyFont="1" applyAlignment="1">
      <alignment horizontal="center"/>
    </xf>
    <xf numFmtId="38" fontId="2" fillId="0" borderId="0" xfId="5" applyNumberFormat="1" applyFont="1" applyAlignment="1">
      <alignment horizontal="left"/>
    </xf>
    <xf numFmtId="164" fontId="3" fillId="0" borderId="0" xfId="1" applyNumberFormat="1" applyFont="1" applyFill="1" applyBorder="1"/>
    <xf numFmtId="0" fontId="5" fillId="0" borderId="12" xfId="5" applyFont="1" applyBorder="1" applyAlignment="1">
      <alignment horizontal="center"/>
    </xf>
    <xf numFmtId="164" fontId="6" fillId="0" borderId="2" xfId="1" applyNumberFormat="1" applyFont="1" applyFill="1" applyBorder="1"/>
    <xf numFmtId="43" fontId="5" fillId="0" borderId="5" xfId="1" applyFont="1" applyBorder="1"/>
    <xf numFmtId="164" fontId="6" fillId="0" borderId="12" xfId="1" applyNumberFormat="1" applyFont="1" applyFill="1" applyBorder="1"/>
    <xf numFmtId="43" fontId="5" fillId="0" borderId="11" xfId="1" applyFont="1" applyBorder="1"/>
    <xf numFmtId="49" fontId="5" fillId="0" borderId="10" xfId="0" applyNumberFormat="1" applyFont="1" applyBorder="1"/>
    <xf numFmtId="49" fontId="5" fillId="0" borderId="10" xfId="0" applyNumberFormat="1" applyFont="1" applyBorder="1" applyAlignment="1">
      <alignment horizontal="center"/>
    </xf>
    <xf numFmtId="14" fontId="5" fillId="0" borderId="12" xfId="0" applyNumberFormat="1" applyFont="1" applyBorder="1" applyAlignment="1">
      <alignment horizontal="center"/>
    </xf>
    <xf numFmtId="41" fontId="5" fillId="0" borderId="10" xfId="2" applyFont="1" applyFill="1" applyBorder="1" applyAlignment="1">
      <alignment horizontal="center"/>
    </xf>
    <xf numFmtId="0" fontId="8" fillId="0" borderId="0" xfId="6" quotePrefix="1" applyFont="1" applyAlignment="1">
      <alignment horizontal="left" vertical="center"/>
    </xf>
    <xf numFmtId="0" fontId="5" fillId="0" borderId="13" xfId="5" applyFont="1" applyBorder="1"/>
    <xf numFmtId="49" fontId="5" fillId="0" borderId="15" xfId="0" applyNumberFormat="1" applyFont="1" applyBorder="1"/>
    <xf numFmtId="49" fontId="5" fillId="0" borderId="15" xfId="0" applyNumberFormat="1" applyFont="1" applyBorder="1" applyAlignment="1">
      <alignment horizontal="center"/>
    </xf>
    <xf numFmtId="49" fontId="5" fillId="0" borderId="1" xfId="0" applyNumberFormat="1" applyFont="1" applyBorder="1"/>
    <xf numFmtId="164" fontId="3" fillId="0" borderId="13" xfId="1" applyNumberFormat="1" applyFont="1" applyFill="1" applyBorder="1"/>
    <xf numFmtId="43" fontId="3" fillId="0" borderId="13" xfId="1" applyFont="1" applyBorder="1"/>
    <xf numFmtId="167" fontId="2" fillId="0" borderId="15" xfId="5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3" fontId="3" fillId="0" borderId="1" xfId="1" applyFont="1" applyFill="1" applyBorder="1"/>
    <xf numFmtId="41" fontId="2" fillId="0" borderId="1" xfId="2" applyFont="1" applyFill="1" applyBorder="1"/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167" fontId="5" fillId="0" borderId="0" xfId="5" applyNumberFormat="1" applyFont="1" applyAlignment="1">
      <alignment horizontal="center"/>
    </xf>
    <xf numFmtId="38" fontId="2" fillId="0" borderId="2" xfId="5" applyNumberFormat="1" applyFont="1" applyBorder="1"/>
    <xf numFmtId="38" fontId="2" fillId="0" borderId="12" xfId="5" applyNumberFormat="1" applyFont="1" applyBorder="1"/>
    <xf numFmtId="38" fontId="2" fillId="0" borderId="6" xfId="5" applyNumberFormat="1" applyFont="1" applyBorder="1"/>
    <xf numFmtId="38" fontId="2" fillId="0" borderId="0" xfId="5" applyNumberFormat="1" applyFont="1"/>
    <xf numFmtId="0" fontId="11" fillId="0" borderId="0" xfId="7" applyFont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43" fontId="11" fillId="0" borderId="0" xfId="1" applyFont="1" applyFill="1" applyBorder="1" applyAlignment="1">
      <alignment horizontal="center" vertical="center"/>
    </xf>
    <xf numFmtId="0" fontId="5" fillId="0" borderId="3" xfId="5" applyFont="1" applyBorder="1"/>
    <xf numFmtId="0" fontId="5" fillId="0" borderId="4" xfId="5" applyFont="1" applyBorder="1"/>
    <xf numFmtId="0" fontId="5" fillId="0" borderId="10" xfId="8" applyFont="1" applyBorder="1" applyAlignment="1">
      <alignment horizontal="center"/>
    </xf>
    <xf numFmtId="0" fontId="5" fillId="0" borderId="11" xfId="8" applyFont="1" applyBorder="1"/>
    <xf numFmtId="0" fontId="5" fillId="0" borderId="11" xfId="8" applyFont="1" applyBorder="1" applyAlignment="1">
      <alignment horizontal="center"/>
    </xf>
    <xf numFmtId="164" fontId="6" fillId="0" borderId="11" xfId="1" applyNumberFormat="1" applyFont="1" applyFill="1" applyBorder="1" applyAlignment="1"/>
    <xf numFmtId="43" fontId="5" fillId="0" borderId="11" xfId="1" applyFont="1" applyFill="1" applyBorder="1" applyAlignment="1"/>
    <xf numFmtId="0" fontId="5" fillId="0" borderId="10" xfId="8" applyFont="1" applyBorder="1"/>
    <xf numFmtId="0" fontId="2" fillId="0" borderId="15" xfId="8" applyFont="1" applyBorder="1"/>
    <xf numFmtId="0" fontId="2" fillId="0" borderId="15" xfId="8" applyFont="1" applyBorder="1" applyAlignment="1">
      <alignment horizontal="center"/>
    </xf>
    <xf numFmtId="0" fontId="2" fillId="0" borderId="1" xfId="8" applyFont="1" applyBorder="1"/>
    <xf numFmtId="0" fontId="2" fillId="0" borderId="1" xfId="8" applyFont="1" applyBorder="1" applyAlignment="1">
      <alignment horizontal="center"/>
    </xf>
    <xf numFmtId="43" fontId="3" fillId="0" borderId="1" xfId="1" applyFont="1" applyFill="1" applyBorder="1" applyAlignment="1"/>
    <xf numFmtId="3" fontId="2" fillId="0" borderId="1" xfId="5" applyNumberFormat="1" applyFont="1" applyBorder="1" applyAlignment="1">
      <alignment horizontal="center"/>
    </xf>
    <xf numFmtId="3" fontId="5" fillId="0" borderId="11" xfId="5" applyNumberFormat="1" applyFont="1" applyBorder="1" applyAlignment="1">
      <alignment horizontal="center"/>
    </xf>
    <xf numFmtId="0" fontId="5" fillId="0" borderId="0" xfId="8" applyFont="1"/>
    <xf numFmtId="0" fontId="5" fillId="0" borderId="0" xfId="8" applyFont="1" applyAlignment="1">
      <alignment horizontal="center"/>
    </xf>
    <xf numFmtId="164" fontId="6" fillId="0" borderId="0" xfId="1" applyNumberFormat="1" applyFont="1" applyFill="1" applyBorder="1" applyAlignment="1"/>
    <xf numFmtId="43" fontId="5" fillId="0" borderId="0" xfId="1" applyFont="1" applyFill="1" applyBorder="1" applyAlignment="1"/>
    <xf numFmtId="3" fontId="5" fillId="0" borderId="0" xfId="5" applyNumberFormat="1" applyFont="1" applyAlignment="1">
      <alignment horizontal="center"/>
    </xf>
    <xf numFmtId="164" fontId="6" fillId="0" borderId="0" xfId="1" applyNumberFormat="1" applyFont="1" applyFill="1" applyBorder="1"/>
    <xf numFmtId="43" fontId="5" fillId="0" borderId="0" xfId="1" applyFont="1" applyFill="1" applyBorder="1"/>
    <xf numFmtId="38" fontId="2" fillId="0" borderId="11" xfId="5" applyNumberFormat="1" applyFont="1" applyBorder="1" applyAlignment="1">
      <alignment horizontal="center"/>
    </xf>
    <xf numFmtId="38" fontId="2" fillId="0" borderId="11" xfId="5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center"/>
    </xf>
    <xf numFmtId="49" fontId="5" fillId="0" borderId="11" xfId="0" applyNumberFormat="1" applyFont="1" applyBorder="1"/>
    <xf numFmtId="49" fontId="2" fillId="0" borderId="14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/>
    <xf numFmtId="164" fontId="3" fillId="0" borderId="1" xfId="1" applyNumberFormat="1" applyFont="1" applyBorder="1"/>
    <xf numFmtId="43" fontId="3" fillId="0" borderId="1" xfId="1" applyFont="1" applyBorder="1"/>
    <xf numFmtId="167" fontId="2" fillId="0" borderId="1" xfId="5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11" xfId="0" applyNumberFormat="1" applyFont="1" applyBorder="1" applyAlignment="1">
      <alignment horizontal="center"/>
    </xf>
    <xf numFmtId="49" fontId="2" fillId="2" borderId="11" xfId="0" applyNumberFormat="1" applyFont="1" applyFill="1" applyBorder="1"/>
    <xf numFmtId="43" fontId="3" fillId="0" borderId="11" xfId="1" applyFont="1" applyBorder="1"/>
    <xf numFmtId="167" fontId="2" fillId="0" borderId="10" xfId="5" applyNumberFormat="1" applyFont="1" applyBorder="1" applyAlignment="1">
      <alignment horizontal="center"/>
    </xf>
    <xf numFmtId="49" fontId="5" fillId="2" borderId="11" xfId="0" applyNumberFormat="1" applyFont="1" applyFill="1" applyBorder="1"/>
    <xf numFmtId="0" fontId="5" fillId="0" borderId="6" xfId="5" applyFont="1" applyBorder="1"/>
    <xf numFmtId="0" fontId="2" fillId="0" borderId="3" xfId="5" applyFont="1" applyBorder="1"/>
    <xf numFmtId="0" fontId="2" fillId="0" borderId="4" xfId="5" applyFont="1" applyBorder="1"/>
    <xf numFmtId="49" fontId="5" fillId="0" borderId="12" xfId="0" applyNumberFormat="1" applyFont="1" applyBorder="1" applyAlignment="1">
      <alignment horizontal="center"/>
    </xf>
    <xf numFmtId="0" fontId="2" fillId="0" borderId="7" xfId="5" applyFont="1" applyBorder="1"/>
    <xf numFmtId="0" fontId="5" fillId="0" borderId="8" xfId="5" applyFont="1" applyBorder="1"/>
    <xf numFmtId="168" fontId="2" fillId="0" borderId="13" xfId="2" applyNumberFormat="1" applyFont="1" applyFill="1" applyBorder="1"/>
    <xf numFmtId="43" fontId="3" fillId="0" borderId="0" xfId="1" applyFont="1" applyFill="1" applyBorder="1"/>
    <xf numFmtId="41" fontId="2" fillId="0" borderId="0" xfId="2" applyFont="1" applyFill="1" applyBorder="1"/>
    <xf numFmtId="0" fontId="2" fillId="0" borderId="16" xfId="5" applyFont="1" applyBorder="1"/>
    <xf numFmtId="0" fontId="2" fillId="0" borderId="16" xfId="5" applyFont="1" applyBorder="1" applyAlignment="1">
      <alignment horizontal="center"/>
    </xf>
    <xf numFmtId="164" fontId="3" fillId="0" borderId="16" xfId="1" applyNumberFormat="1" applyFont="1" applyFill="1" applyBorder="1"/>
    <xf numFmtId="43" fontId="3" fillId="0" borderId="16" xfId="1" applyFont="1" applyFill="1" applyBorder="1"/>
    <xf numFmtId="41" fontId="2" fillId="0" borderId="16" xfId="2" applyFont="1" applyFill="1" applyBorder="1"/>
    <xf numFmtId="164" fontId="3" fillId="0" borderId="1" xfId="1" applyNumberFormat="1" applyFont="1" applyFill="1" applyBorder="1" applyAlignment="1"/>
    <xf numFmtId="164" fontId="2" fillId="0" borderId="0" xfId="1" applyNumberFormat="1" applyFont="1" applyFill="1"/>
    <xf numFmtId="9" fontId="6" fillId="0" borderId="0" xfId="4" applyFont="1" applyFill="1"/>
    <xf numFmtId="0" fontId="12" fillId="0" borderId="0" xfId="5" applyFont="1" applyAlignment="1">
      <alignment horizontal="center"/>
    </xf>
    <xf numFmtId="0" fontId="12" fillId="0" borderId="0" xfId="5" applyFont="1"/>
    <xf numFmtId="41" fontId="12" fillId="0" borderId="0" xfId="2" applyFont="1" applyFill="1" applyAlignment="1">
      <alignment horizontal="right"/>
    </xf>
    <xf numFmtId="0" fontId="13" fillId="0" borderId="0" xfId="5" applyFont="1"/>
    <xf numFmtId="41" fontId="12" fillId="0" borderId="0" xfId="2" applyFont="1" applyFill="1"/>
    <xf numFmtId="41" fontId="14" fillId="0" borderId="0" xfId="2" applyFont="1" applyFill="1"/>
    <xf numFmtId="41" fontId="12" fillId="0" borderId="0" xfId="2" applyFont="1" applyFill="1" applyBorder="1" applyAlignment="1">
      <alignment horizontal="right"/>
    </xf>
    <xf numFmtId="41" fontId="13" fillId="0" borderId="0" xfId="2" applyFont="1" applyFill="1"/>
    <xf numFmtId="170" fontId="12" fillId="0" borderId="15" xfId="2" applyNumberFormat="1" applyFont="1" applyFill="1" applyBorder="1" applyAlignment="1">
      <alignment horizontal="center"/>
    </xf>
    <xf numFmtId="1" fontId="13" fillId="0" borderId="0" xfId="5" applyNumberFormat="1" applyFont="1"/>
    <xf numFmtId="169" fontId="12" fillId="0" borderId="0" xfId="1" applyNumberFormat="1" applyFont="1" applyFill="1" applyBorder="1" applyAlignment="1"/>
    <xf numFmtId="169" fontId="15" fillId="0" borderId="0" xfId="1" applyNumberFormat="1" applyFont="1" applyFill="1" applyBorder="1" applyAlignment="1">
      <alignment horizontal="center"/>
    </xf>
    <xf numFmtId="171" fontId="12" fillId="0" borderId="0" xfId="1" applyNumberFormat="1" applyFont="1" applyFill="1" applyBorder="1" applyAlignment="1">
      <alignment horizontal="center"/>
    </xf>
    <xf numFmtId="43" fontId="12" fillId="0" borderId="0" xfId="1" applyFont="1" applyFill="1" applyBorder="1"/>
    <xf numFmtId="43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/>
    <xf numFmtId="164" fontId="12" fillId="0" borderId="0" xfId="1" applyNumberFormat="1" applyFont="1" applyFill="1"/>
    <xf numFmtId="164" fontId="12" fillId="0" borderId="0" xfId="1" applyNumberFormat="1" applyFont="1" applyFill="1" applyAlignment="1">
      <alignment horizontal="center"/>
    </xf>
    <xf numFmtId="41" fontId="12" fillId="0" borderId="0" xfId="2" applyFont="1" applyFill="1" applyAlignment="1">
      <alignment horizontal="center"/>
    </xf>
    <xf numFmtId="169" fontId="12" fillId="0" borderId="0" xfId="5" applyNumberFormat="1" applyFont="1" applyAlignment="1">
      <alignment horizontal="center"/>
    </xf>
    <xf numFmtId="169" fontId="12" fillId="0" borderId="5" xfId="1" applyNumberFormat="1" applyFont="1" applyFill="1" applyBorder="1" applyAlignment="1">
      <alignment horizontal="center"/>
    </xf>
    <xf numFmtId="171" fontId="12" fillId="0" borderId="5" xfId="1" applyNumberFormat="1" applyFont="1" applyFill="1" applyBorder="1" applyAlignment="1">
      <alignment horizontal="center"/>
    </xf>
    <xf numFmtId="43" fontId="12" fillId="0" borderId="5" xfId="1" applyFont="1" applyFill="1" applyBorder="1" applyAlignment="1">
      <alignment horizontal="center"/>
    </xf>
    <xf numFmtId="164" fontId="12" fillId="0" borderId="5" xfId="1" applyNumberFormat="1" applyFont="1" applyFill="1" applyBorder="1" applyAlignment="1">
      <alignment horizontal="center"/>
    </xf>
    <xf numFmtId="164" fontId="12" fillId="0" borderId="2" xfId="1" applyNumberFormat="1" applyFont="1" applyFill="1" applyBorder="1" applyAlignment="1">
      <alignment horizontal="center"/>
    </xf>
    <xf numFmtId="41" fontId="12" fillId="0" borderId="4" xfId="2" applyFont="1" applyFill="1" applyBorder="1" applyAlignment="1">
      <alignment horizontal="center"/>
    </xf>
    <xf numFmtId="169" fontId="12" fillId="0" borderId="9" xfId="5" applyNumberFormat="1" applyFont="1" applyBorder="1" applyAlignment="1">
      <alignment horizontal="center"/>
    </xf>
    <xf numFmtId="172" fontId="12" fillId="0" borderId="9" xfId="4" applyNumberFormat="1" applyFont="1" applyFill="1" applyBorder="1" applyAlignment="1">
      <alignment horizontal="center"/>
    </xf>
    <xf numFmtId="171" fontId="12" fillId="0" borderId="9" xfId="1" applyNumberFormat="1" applyFont="1" applyFill="1" applyBorder="1" applyAlignment="1">
      <alignment horizontal="center"/>
    </xf>
    <xf numFmtId="43" fontId="12" fillId="0" borderId="9" xfId="1" applyFont="1" applyFill="1" applyBorder="1" applyAlignment="1">
      <alignment horizontal="center"/>
    </xf>
    <xf numFmtId="164" fontId="12" fillId="0" borderId="9" xfId="1" applyNumberFormat="1" applyFont="1" applyFill="1" applyBorder="1" applyAlignment="1">
      <alignment horizontal="center"/>
    </xf>
    <xf numFmtId="164" fontId="12" fillId="0" borderId="6" xfId="1" applyNumberFormat="1" applyFont="1" applyFill="1" applyBorder="1" applyAlignment="1">
      <alignment horizontal="center"/>
    </xf>
    <xf numFmtId="41" fontId="12" fillId="0" borderId="8" xfId="2" applyFont="1" applyFill="1" applyBorder="1" applyAlignment="1">
      <alignment horizontal="center"/>
    </xf>
    <xf numFmtId="169" fontId="12" fillId="0" borderId="0" xfId="5" applyNumberFormat="1" applyFont="1" applyAlignment="1">
      <alignment horizontal="left"/>
    </xf>
    <xf numFmtId="43" fontId="12" fillId="0" borderId="0" xfId="1" applyFont="1" applyFill="1" applyBorder="1" applyAlignment="1">
      <alignment horizontal="center"/>
    </xf>
    <xf numFmtId="164" fontId="12" fillId="0" borderId="0" xfId="1" applyNumberFormat="1" applyFont="1" applyFill="1" applyBorder="1" applyAlignment="1"/>
    <xf numFmtId="164" fontId="12" fillId="0" borderId="0" xfId="1" applyNumberFormat="1" applyFont="1" applyFill="1" applyBorder="1" applyAlignment="1">
      <alignment horizontal="center"/>
    </xf>
    <xf numFmtId="169" fontId="15" fillId="0" borderId="0" xfId="5" applyNumberFormat="1" applyFont="1" applyAlignment="1">
      <alignment horizontal="center"/>
    </xf>
    <xf numFmtId="3" fontId="14" fillId="0" borderId="0" xfId="5" applyNumberFormat="1" applyFont="1"/>
    <xf numFmtId="41" fontId="15" fillId="0" borderId="0" xfId="2" applyFont="1" applyFill="1"/>
    <xf numFmtId="41" fontId="14" fillId="0" borderId="0" xfId="5" applyNumberFormat="1" applyFont="1"/>
    <xf numFmtId="0" fontId="15" fillId="0" borderId="0" xfId="5" applyFont="1"/>
    <xf numFmtId="10" fontId="15" fillId="0" borderId="0" xfId="10" applyNumberFormat="1" applyFont="1" applyFill="1" applyBorder="1" applyAlignment="1">
      <alignment horizontal="center"/>
    </xf>
    <xf numFmtId="15" fontId="15" fillId="0" borderId="0" xfId="5" applyNumberFormat="1" applyFont="1" applyAlignment="1">
      <alignment horizontal="center"/>
    </xf>
    <xf numFmtId="43" fontId="15" fillId="0" borderId="0" xfId="1" applyFont="1" applyFill="1" applyBorder="1"/>
    <xf numFmtId="43" fontId="15" fillId="0" borderId="0" xfId="1" applyFont="1" applyFill="1" applyBorder="1" applyAlignment="1"/>
    <xf numFmtId="164" fontId="15" fillId="0" borderId="0" xfId="1" applyNumberFormat="1" applyFont="1" applyFill="1" applyBorder="1" applyAlignment="1">
      <alignment horizontal="center"/>
    </xf>
    <xf numFmtId="164" fontId="15" fillId="0" borderId="0" xfId="1" applyNumberFormat="1" applyFont="1" applyFill="1" applyBorder="1"/>
    <xf numFmtId="41" fontId="15" fillId="0" borderId="0" xfId="5" applyNumberFormat="1" applyFont="1"/>
    <xf numFmtId="169" fontId="12" fillId="0" borderId="13" xfId="5" applyNumberFormat="1" applyFont="1" applyBorder="1" applyAlignment="1">
      <alignment horizontal="left"/>
    </xf>
    <xf numFmtId="169" fontId="12" fillId="0" borderId="14" xfId="5" applyNumberFormat="1" applyFont="1" applyBorder="1" applyAlignment="1">
      <alignment horizontal="center"/>
    </xf>
    <xf numFmtId="0" fontId="12" fillId="0" borderId="14" xfId="5" applyFont="1" applyBorder="1" applyAlignment="1">
      <alignment horizontal="center"/>
    </xf>
    <xf numFmtId="171" fontId="12" fillId="0" borderId="14" xfId="1" applyNumberFormat="1" applyFont="1" applyFill="1" applyBorder="1" applyAlignment="1">
      <alignment horizontal="center"/>
    </xf>
    <xf numFmtId="43" fontId="12" fillId="0" borderId="14" xfId="1" applyFont="1" applyFill="1" applyBorder="1"/>
    <xf numFmtId="164" fontId="12" fillId="0" borderId="14" xfId="1" applyNumberFormat="1" applyFont="1" applyFill="1" applyBorder="1" applyAlignment="1">
      <alignment horizontal="center"/>
    </xf>
    <xf numFmtId="41" fontId="12" fillId="0" borderId="14" xfId="2" applyFont="1" applyFill="1" applyBorder="1"/>
    <xf numFmtId="0" fontId="16" fillId="0" borderId="0" xfId="5" applyFont="1"/>
    <xf numFmtId="169" fontId="12" fillId="0" borderId="3" xfId="5" applyNumberFormat="1" applyFont="1" applyBorder="1" applyAlignment="1">
      <alignment horizontal="left"/>
    </xf>
    <xf numFmtId="0" fontId="12" fillId="0" borderId="3" xfId="5" applyFont="1" applyBorder="1" applyAlignment="1">
      <alignment horizontal="center"/>
    </xf>
    <xf numFmtId="171" fontId="12" fillId="0" borderId="3" xfId="1" applyNumberFormat="1" applyFont="1" applyFill="1" applyBorder="1" applyAlignment="1">
      <alignment horizontal="center"/>
    </xf>
    <xf numFmtId="43" fontId="12" fillId="0" borderId="3" xfId="1" applyFont="1" applyFill="1" applyBorder="1"/>
    <xf numFmtId="164" fontId="12" fillId="0" borderId="3" xfId="1" applyNumberFormat="1" applyFont="1" applyFill="1" applyBorder="1"/>
    <xf numFmtId="41" fontId="12" fillId="0" borderId="0" xfId="2" applyFont="1" applyFill="1" applyBorder="1"/>
    <xf numFmtId="0" fontId="14" fillId="0" borderId="0" xfId="5" applyFont="1"/>
    <xf numFmtId="164" fontId="12" fillId="0" borderId="14" xfId="1" applyNumberFormat="1" applyFont="1" applyFill="1" applyBorder="1"/>
    <xf numFmtId="0" fontId="17" fillId="0" borderId="1" xfId="0" applyFont="1" applyBorder="1"/>
    <xf numFmtId="41" fontId="12" fillId="0" borderId="14" xfId="2" applyFont="1" applyFill="1" applyBorder="1" applyAlignment="1">
      <alignment horizontal="center"/>
    </xf>
    <xf numFmtId="173" fontId="12" fillId="0" borderId="14" xfId="2" applyNumberFormat="1" applyFont="1" applyFill="1" applyBorder="1" applyAlignment="1">
      <alignment horizontal="center"/>
    </xf>
    <xf numFmtId="43" fontId="15" fillId="0" borderId="0" xfId="1" applyFont="1" applyFill="1" applyBorder="1" applyAlignment="1">
      <alignment horizontal="center"/>
    </xf>
    <xf numFmtId="169" fontId="15" fillId="0" borderId="0" xfId="5" applyNumberFormat="1" applyFont="1"/>
    <xf numFmtId="0" fontId="15" fillId="0" borderId="0" xfId="5" applyFont="1" applyAlignment="1">
      <alignment horizontal="center"/>
    </xf>
    <xf numFmtId="43" fontId="15" fillId="0" borderId="0" xfId="1" applyFont="1" applyFill="1"/>
    <xf numFmtId="43" fontId="15" fillId="0" borderId="0" xfId="1" applyFont="1" applyFill="1" applyAlignment="1">
      <alignment horizontal="center"/>
    </xf>
    <xf numFmtId="164" fontId="15" fillId="0" borderId="0" xfId="1" applyNumberFormat="1" applyFont="1" applyFill="1" applyAlignment="1"/>
    <xf numFmtId="164" fontId="15" fillId="0" borderId="0" xfId="1" applyNumberFormat="1" applyFont="1" applyFill="1"/>
    <xf numFmtId="164" fontId="15" fillId="0" borderId="0" xfId="1" applyNumberFormat="1" applyFont="1" applyFill="1" applyAlignment="1">
      <alignment horizontal="center"/>
    </xf>
    <xf numFmtId="164" fontId="12" fillId="0" borderId="0" xfId="1" applyNumberFormat="1" applyFont="1" applyFill="1" applyBorder="1"/>
    <xf numFmtId="164" fontId="12" fillId="0" borderId="7" xfId="1" applyNumberFormat="1" applyFont="1" applyFill="1" applyBorder="1"/>
    <xf numFmtId="172" fontId="12" fillId="0" borderId="0" xfId="4" applyNumberFormat="1" applyFont="1" applyFill="1" applyBorder="1" applyAlignment="1">
      <alignment horizontal="center"/>
    </xf>
    <xf numFmtId="41" fontId="12" fillId="0" borderId="0" xfId="2" applyFont="1" applyFill="1" applyBorder="1" applyAlignment="1">
      <alignment horizontal="center"/>
    </xf>
    <xf numFmtId="3" fontId="13" fillId="0" borderId="0" xfId="5" applyNumberFormat="1" applyFont="1"/>
    <xf numFmtId="43" fontId="12" fillId="0" borderId="14" xfId="1" applyFont="1" applyFill="1" applyBorder="1" applyAlignment="1">
      <alignment horizontal="center"/>
    </xf>
    <xf numFmtId="168" fontId="12" fillId="0" borderId="14" xfId="2" applyNumberFormat="1" applyFont="1" applyFill="1" applyBorder="1"/>
    <xf numFmtId="169" fontId="12" fillId="0" borderId="6" xfId="5" applyNumberFormat="1" applyFont="1" applyBorder="1"/>
    <xf numFmtId="169" fontId="12" fillId="0" borderId="7" xfId="5" applyNumberFormat="1" applyFont="1" applyBorder="1" applyAlignment="1">
      <alignment horizontal="center"/>
    </xf>
    <xf numFmtId="164" fontId="12" fillId="0" borderId="7" xfId="1" applyNumberFormat="1" applyFont="1" applyFill="1" applyBorder="1" applyAlignment="1">
      <alignment horizontal="center"/>
    </xf>
    <xf numFmtId="43" fontId="12" fillId="0" borderId="7" xfId="1" applyFont="1" applyFill="1" applyBorder="1" applyAlignment="1">
      <alignment horizontal="center"/>
    </xf>
    <xf numFmtId="41" fontId="12" fillId="0" borderId="7" xfId="2" applyFont="1" applyFill="1" applyBorder="1" applyAlignment="1">
      <alignment horizontal="center"/>
    </xf>
    <xf numFmtId="171" fontId="12" fillId="0" borderId="7" xfId="1" applyNumberFormat="1" applyFont="1" applyFill="1" applyBorder="1" applyAlignment="1">
      <alignment horizontal="center"/>
    </xf>
    <xf numFmtId="43" fontId="12" fillId="0" borderId="7" xfId="1" applyFont="1" applyFill="1" applyBorder="1" applyAlignment="1">
      <alignment horizontal="right"/>
    </xf>
    <xf numFmtId="43" fontId="12" fillId="0" borderId="7" xfId="1" applyFont="1" applyFill="1" applyBorder="1"/>
    <xf numFmtId="169" fontId="12" fillId="0" borderId="0" xfId="5" applyNumberFormat="1" applyFont="1"/>
    <xf numFmtId="169" fontId="13" fillId="0" borderId="0" xfId="5" applyNumberFormat="1" applyFont="1"/>
    <xf numFmtId="169" fontId="14" fillId="0" borderId="0" xfId="5" applyNumberFormat="1" applyFont="1" applyAlignment="1">
      <alignment horizontal="center"/>
    </xf>
    <xf numFmtId="0" fontId="14" fillId="0" borderId="0" xfId="5" applyFont="1" applyAlignment="1">
      <alignment horizontal="center"/>
    </xf>
    <xf numFmtId="43" fontId="14" fillId="0" borderId="0" xfId="1" applyFont="1" applyFill="1"/>
    <xf numFmtId="43" fontId="14" fillId="0" borderId="0" xfId="1" applyFont="1" applyFill="1" applyAlignment="1">
      <alignment horizontal="center"/>
    </xf>
    <xf numFmtId="164" fontId="14" fillId="0" borderId="0" xfId="1" applyNumberFormat="1" applyFont="1" applyFill="1" applyAlignment="1"/>
    <xf numFmtId="164" fontId="14" fillId="0" borderId="0" xfId="1" applyNumberFormat="1" applyFont="1" applyFill="1"/>
    <xf numFmtId="164" fontId="14" fillId="0" borderId="0" xfId="1" applyNumberFormat="1" applyFont="1" applyFill="1" applyAlignment="1">
      <alignment horizontal="center"/>
    </xf>
    <xf numFmtId="173" fontId="14" fillId="0" borderId="0" xfId="2" applyNumberFormat="1" applyFont="1" applyFill="1"/>
    <xf numFmtId="169" fontId="15" fillId="0" borderId="0" xfId="5" applyNumberFormat="1" applyFont="1" applyAlignment="1">
      <alignment horizontal="right"/>
    </xf>
    <xf numFmtId="169" fontId="15" fillId="0" borderId="0" xfId="1" applyNumberFormat="1" applyFont="1" applyFill="1" applyAlignment="1">
      <alignment horizontal="center"/>
    </xf>
    <xf numFmtId="171" fontId="15" fillId="0" borderId="0" xfId="1" applyNumberFormat="1" applyFont="1" applyFill="1" applyAlignment="1">
      <alignment horizontal="center"/>
    </xf>
    <xf numFmtId="41" fontId="15" fillId="0" borderId="0" xfId="2" applyFont="1" applyFill="1" applyAlignment="1">
      <alignment horizontal="center"/>
    </xf>
    <xf numFmtId="171" fontId="14" fillId="0" borderId="0" xfId="1" applyNumberFormat="1" applyFont="1" applyFill="1"/>
    <xf numFmtId="171" fontId="14" fillId="0" borderId="0" xfId="5" applyNumberFormat="1" applyFont="1"/>
    <xf numFmtId="3" fontId="6" fillId="0" borderId="0" xfId="0" applyNumberFormat="1" applyFont="1"/>
    <xf numFmtId="0" fontId="2" fillId="0" borderId="5" xfId="5" applyFont="1" applyBorder="1" applyAlignment="1">
      <alignment horizontal="center" wrapText="1"/>
    </xf>
    <xf numFmtId="0" fontId="2" fillId="0" borderId="9" xfId="5" applyFont="1" applyBorder="1" applyAlignment="1">
      <alignment horizontal="center" wrapText="1"/>
    </xf>
    <xf numFmtId="0" fontId="2" fillId="0" borderId="4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/>
    </xf>
    <xf numFmtId="0" fontId="2" fillId="0" borderId="9" xfId="5" applyFont="1" applyBorder="1" applyAlignment="1">
      <alignment horizontal="center" vertical="center"/>
    </xf>
    <xf numFmtId="0" fontId="2" fillId="0" borderId="0" xfId="5" applyFont="1" applyAlignment="1">
      <alignment horizontal="center"/>
    </xf>
    <xf numFmtId="0" fontId="2" fillId="0" borderId="11" xfId="5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/>
    </xf>
    <xf numFmtId="0" fontId="2" fillId="0" borderId="6" xfId="5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/>
    </xf>
    <xf numFmtId="0" fontId="12" fillId="0" borderId="0" xfId="5" applyFont="1" applyAlignment="1">
      <alignment horizontal="center"/>
    </xf>
    <xf numFmtId="169" fontId="12" fillId="0" borderId="0" xfId="1" applyNumberFormat="1" applyFont="1" applyFill="1" applyBorder="1" applyAlignment="1">
      <alignment horizontal="center"/>
    </xf>
    <xf numFmtId="169" fontId="12" fillId="0" borderId="13" xfId="5" applyNumberFormat="1" applyFont="1" applyBorder="1" applyAlignment="1">
      <alignment horizontal="left"/>
    </xf>
    <xf numFmtId="169" fontId="12" fillId="0" borderId="14" xfId="5" applyNumberFormat="1" applyFont="1" applyBorder="1" applyAlignment="1">
      <alignment horizontal="left"/>
    </xf>
    <xf numFmtId="170" fontId="12" fillId="0" borderId="1" xfId="2" applyNumberFormat="1" applyFont="1" applyFill="1" applyBorder="1" applyAlignment="1">
      <alignment horizontal="center"/>
    </xf>
  </cellXfs>
  <cellStyles count="11">
    <cellStyle name="?Q\?1@" xfId="5" xr:uid="{00000000-0005-0000-0000-000000000000}"/>
    <cellStyle name="Millares" xfId="1" builtinId="3"/>
    <cellStyle name="Millares [0]" xfId="2" builtinId="6"/>
    <cellStyle name="Moneda" xfId="3" builtinId="4"/>
    <cellStyle name="Normal" xfId="0" builtinId="0"/>
    <cellStyle name="Normal 2 2" xfId="9" xr:uid="{00000000-0005-0000-0000-000005000000}"/>
    <cellStyle name="Normal_Cuadro Informe Res. 763" xfId="7" xr:uid="{00000000-0005-0000-0000-000006000000}"/>
    <cellStyle name="Normal_Libro1" xfId="8" xr:uid="{00000000-0005-0000-0000-000007000000}"/>
    <cellStyle name="Porcentaje" xfId="4" builtinId="5"/>
    <cellStyle name="Porcentual 3" xfId="10" xr:uid="{00000000-0005-0000-0000-000009000000}"/>
    <cellStyle name="S11" xfId="6" xr:uid="{00000000-0005-0000-0000-00000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38"/>
  <sheetViews>
    <sheetView showGridLines="0" tabSelected="1" zoomScale="70" zoomScaleNormal="7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8" outlineLevelRow="1" x14ac:dyDescent="0.25"/>
  <cols>
    <col min="1" max="2" width="1.88671875" style="44" customWidth="1"/>
    <col min="3" max="3" width="62.44140625" style="44" customWidth="1"/>
    <col min="4" max="4" width="18.109375" style="75" bestFit="1" customWidth="1"/>
    <col min="5" max="5" width="16.33203125" style="44" bestFit="1" customWidth="1"/>
    <col min="6" max="6" width="34.33203125" style="75" customWidth="1"/>
    <col min="7" max="7" width="23" style="76" bestFit="1" customWidth="1"/>
    <col min="8" max="8" width="31" style="83" customWidth="1"/>
    <col min="9" max="9" width="20.6640625" style="75" customWidth="1"/>
    <col min="10" max="16384" width="11.44140625" style="44"/>
  </cols>
  <sheetData>
    <row r="1" spans="1:9" s="3" customFormat="1" x14ac:dyDescent="0.25">
      <c r="A1" s="296" t="s">
        <v>0</v>
      </c>
      <c r="B1" s="296"/>
      <c r="C1" s="296"/>
      <c r="D1" s="296"/>
      <c r="E1" s="296"/>
      <c r="F1" s="296"/>
      <c r="G1" s="8"/>
      <c r="H1" s="2"/>
      <c r="I1" s="1"/>
    </row>
    <row r="2" spans="1:9" s="3" customFormat="1" x14ac:dyDescent="0.25">
      <c r="A2" s="296" t="s">
        <v>279</v>
      </c>
      <c r="B2" s="296"/>
      <c r="C2" s="296"/>
      <c r="D2" s="296"/>
      <c r="E2" s="296"/>
      <c r="F2" s="296"/>
      <c r="G2" s="8"/>
      <c r="H2" s="2"/>
      <c r="I2" s="1"/>
    </row>
    <row r="3" spans="1:9" s="3" customFormat="1" x14ac:dyDescent="0.25">
      <c r="A3" s="296" t="s">
        <v>2</v>
      </c>
      <c r="B3" s="296"/>
      <c r="C3" s="296"/>
      <c r="D3" s="296"/>
      <c r="E3" s="296"/>
      <c r="F3" s="296"/>
      <c r="G3" s="8"/>
      <c r="H3" s="2"/>
      <c r="I3" s="4"/>
    </row>
    <row r="4" spans="1:9" s="3" customFormat="1" x14ac:dyDescent="0.25">
      <c r="C4" s="5"/>
      <c r="D4" s="1"/>
      <c r="F4" s="1"/>
      <c r="G4" s="8"/>
      <c r="H4" s="6" t="s">
        <v>3</v>
      </c>
      <c r="I4" s="7">
        <v>7262.6</v>
      </c>
    </row>
    <row r="5" spans="1:9" s="3" customFormat="1" x14ac:dyDescent="0.25">
      <c r="D5" s="1"/>
      <c r="F5" s="1"/>
      <c r="G5" s="8"/>
      <c r="H5" s="9"/>
      <c r="I5" s="1"/>
    </row>
    <row r="6" spans="1:9" s="3" customFormat="1" x14ac:dyDescent="0.25">
      <c r="A6" s="298" t="s">
        <v>4</v>
      </c>
      <c r="B6" s="299"/>
      <c r="C6" s="292"/>
      <c r="D6" s="294" t="s">
        <v>5</v>
      </c>
      <c r="E6" s="294" t="s">
        <v>6</v>
      </c>
      <c r="F6" s="294" t="s">
        <v>7</v>
      </c>
      <c r="G6" s="14" t="s">
        <v>8</v>
      </c>
      <c r="H6" s="15" t="s">
        <v>9</v>
      </c>
      <c r="I6" s="290" t="s">
        <v>10</v>
      </c>
    </row>
    <row r="7" spans="1:9" s="3" customFormat="1" x14ac:dyDescent="0.25">
      <c r="A7" s="300"/>
      <c r="B7" s="301"/>
      <c r="C7" s="293"/>
      <c r="D7" s="295"/>
      <c r="E7" s="295"/>
      <c r="F7" s="295"/>
      <c r="G7" s="21" t="s">
        <v>11</v>
      </c>
      <c r="H7" s="22" t="s">
        <v>12</v>
      </c>
      <c r="I7" s="291"/>
    </row>
    <row r="8" spans="1:9" s="3" customFormat="1" x14ac:dyDescent="0.25">
      <c r="A8" s="24" t="s">
        <v>13</v>
      </c>
      <c r="B8" s="25"/>
      <c r="C8" s="26"/>
      <c r="D8" s="27"/>
      <c r="E8" s="28"/>
      <c r="F8" s="28"/>
      <c r="G8" s="29"/>
      <c r="H8" s="30"/>
      <c r="I8" s="28"/>
    </row>
    <row r="9" spans="1:9" s="3" customFormat="1" x14ac:dyDescent="0.25">
      <c r="A9" s="31"/>
      <c r="B9" s="32" t="s">
        <v>14</v>
      </c>
      <c r="C9" s="27"/>
      <c r="D9" s="27"/>
      <c r="E9" s="28"/>
      <c r="F9" s="28"/>
      <c r="G9" s="33">
        <v>103073761385</v>
      </c>
      <c r="H9" s="33">
        <v>27157367.474595878</v>
      </c>
      <c r="I9" s="28"/>
    </row>
    <row r="10" spans="1:9" s="3" customFormat="1" x14ac:dyDescent="0.25">
      <c r="A10" s="31"/>
      <c r="C10" s="34" t="s">
        <v>15</v>
      </c>
      <c r="D10" s="27"/>
      <c r="E10" s="35"/>
      <c r="F10" s="28"/>
      <c r="G10" s="33">
        <v>8914425749</v>
      </c>
      <c r="H10" s="33">
        <v>1227442.7545231739</v>
      </c>
      <c r="I10" s="36"/>
    </row>
    <row r="11" spans="1:9" s="3" customFormat="1" x14ac:dyDescent="0.25">
      <c r="A11" s="31"/>
      <c r="C11" s="37" t="s">
        <v>16</v>
      </c>
      <c r="D11" s="38" t="s">
        <v>17</v>
      </c>
      <c r="E11" s="39" t="s">
        <v>18</v>
      </c>
      <c r="F11" s="40" t="s">
        <v>167</v>
      </c>
      <c r="G11" s="41">
        <v>783680800</v>
      </c>
      <c r="H11" s="42">
        <v>107906.36961969543</v>
      </c>
      <c r="I11" s="43" t="s">
        <v>19</v>
      </c>
    </row>
    <row r="12" spans="1:9" x14ac:dyDescent="0.25">
      <c r="A12" s="45"/>
      <c r="C12" s="37" t="s">
        <v>20</v>
      </c>
      <c r="D12" s="38" t="s">
        <v>17</v>
      </c>
      <c r="E12" s="39" t="s">
        <v>18</v>
      </c>
      <c r="F12" s="40" t="s">
        <v>168</v>
      </c>
      <c r="G12" s="41">
        <v>654498949</v>
      </c>
      <c r="H12" s="42">
        <v>90119.096329138323</v>
      </c>
      <c r="I12" s="43" t="s">
        <v>19</v>
      </c>
    </row>
    <row r="13" spans="1:9" x14ac:dyDescent="0.25">
      <c r="A13" s="45"/>
      <c r="C13" s="37" t="s">
        <v>21</v>
      </c>
      <c r="D13" s="38" t="s">
        <v>17</v>
      </c>
      <c r="E13" s="39" t="s">
        <v>18</v>
      </c>
      <c r="F13" s="40" t="s">
        <v>169</v>
      </c>
      <c r="G13" s="41">
        <v>564876000</v>
      </c>
      <c r="H13" s="42">
        <v>77778.756919009713</v>
      </c>
      <c r="I13" s="43" t="s">
        <v>19</v>
      </c>
    </row>
    <row r="14" spans="1:9" x14ac:dyDescent="0.25">
      <c r="A14" s="45"/>
      <c r="C14" s="37" t="s">
        <v>22</v>
      </c>
      <c r="D14" s="38" t="s">
        <v>17</v>
      </c>
      <c r="E14" s="39" t="s">
        <v>18</v>
      </c>
      <c r="F14" s="40" t="s">
        <v>170</v>
      </c>
      <c r="G14" s="41">
        <v>457035320</v>
      </c>
      <c r="H14" s="42">
        <v>62929.986506209891</v>
      </c>
      <c r="I14" s="43" t="s">
        <v>19</v>
      </c>
    </row>
    <row r="15" spans="1:9" x14ac:dyDescent="0.25">
      <c r="A15" s="45"/>
      <c r="C15" s="37" t="s">
        <v>23</v>
      </c>
      <c r="D15" s="38" t="s">
        <v>17</v>
      </c>
      <c r="E15" s="39" t="s">
        <v>18</v>
      </c>
      <c r="F15" s="40" t="s">
        <v>171</v>
      </c>
      <c r="G15" s="41">
        <v>325944014</v>
      </c>
      <c r="H15" s="42">
        <v>44879.797042381513</v>
      </c>
      <c r="I15" s="43" t="s">
        <v>19</v>
      </c>
    </row>
    <row r="16" spans="1:9" x14ac:dyDescent="0.25">
      <c r="A16" s="45"/>
      <c r="C16" s="37" t="s">
        <v>24</v>
      </c>
      <c r="D16" s="38" t="s">
        <v>17</v>
      </c>
      <c r="E16" s="39" t="s">
        <v>18</v>
      </c>
      <c r="F16" s="40" t="s">
        <v>172</v>
      </c>
      <c r="G16" s="41">
        <v>282258334</v>
      </c>
      <c r="H16" s="42">
        <v>38864.639936111031</v>
      </c>
      <c r="I16" s="43" t="s">
        <v>19</v>
      </c>
    </row>
    <row r="17" spans="1:9" x14ac:dyDescent="0.25">
      <c r="A17" s="45"/>
      <c r="C17" s="37" t="s">
        <v>25</v>
      </c>
      <c r="D17" s="38" t="s">
        <v>17</v>
      </c>
      <c r="E17" s="39" t="s">
        <v>18</v>
      </c>
      <c r="F17" s="40" t="s">
        <v>173</v>
      </c>
      <c r="G17" s="41">
        <v>255450000</v>
      </c>
      <c r="H17" s="42">
        <v>35173.353895299202</v>
      </c>
      <c r="I17" s="43" t="s">
        <v>19</v>
      </c>
    </row>
    <row r="18" spans="1:9" x14ac:dyDescent="0.25">
      <c r="A18" s="45"/>
      <c r="C18" s="37" t="s">
        <v>26</v>
      </c>
      <c r="D18" s="38" t="s">
        <v>17</v>
      </c>
      <c r="E18" s="39" t="s">
        <v>18</v>
      </c>
      <c r="F18" s="40" t="s">
        <v>174</v>
      </c>
      <c r="G18" s="41">
        <v>241794000</v>
      </c>
      <c r="H18" s="42">
        <v>33293.035552006164</v>
      </c>
      <c r="I18" s="43" t="s">
        <v>19</v>
      </c>
    </row>
    <row r="19" spans="1:9" x14ac:dyDescent="0.25">
      <c r="A19" s="45"/>
      <c r="C19" s="37" t="s">
        <v>27</v>
      </c>
      <c r="D19" s="38" t="s">
        <v>17</v>
      </c>
      <c r="E19" s="39" t="s">
        <v>18</v>
      </c>
      <c r="F19" s="40" t="s">
        <v>175</v>
      </c>
      <c r="G19" s="41">
        <v>235319360</v>
      </c>
      <c r="H19" s="42">
        <v>32401.531132101449</v>
      </c>
      <c r="I19" s="43" t="s">
        <v>19</v>
      </c>
    </row>
    <row r="20" spans="1:9" x14ac:dyDescent="0.25">
      <c r="A20" s="45"/>
      <c r="C20" s="37" t="s">
        <v>28</v>
      </c>
      <c r="D20" s="38" t="s">
        <v>17</v>
      </c>
      <c r="E20" s="39" t="s">
        <v>18</v>
      </c>
      <c r="F20" s="40" t="s">
        <v>176</v>
      </c>
      <c r="G20" s="41">
        <v>178095600</v>
      </c>
      <c r="H20" s="42">
        <v>24522.292292016631</v>
      </c>
      <c r="I20" s="43" t="s">
        <v>19</v>
      </c>
    </row>
    <row r="21" spans="1:9" x14ac:dyDescent="0.25">
      <c r="A21" s="45"/>
      <c r="C21" s="37" t="s">
        <v>29</v>
      </c>
      <c r="D21" s="38" t="s">
        <v>17</v>
      </c>
      <c r="E21" s="39" t="s">
        <v>18</v>
      </c>
      <c r="F21" s="40" t="s">
        <v>177</v>
      </c>
      <c r="G21" s="41">
        <v>174008000</v>
      </c>
      <c r="H21" s="42">
        <v>23959.463552997549</v>
      </c>
      <c r="I21" s="43" t="s">
        <v>19</v>
      </c>
    </row>
    <row r="22" spans="1:9" x14ac:dyDescent="0.25">
      <c r="A22" s="45"/>
      <c r="C22" s="37" t="s">
        <v>30</v>
      </c>
      <c r="D22" s="38" t="s">
        <v>17</v>
      </c>
      <c r="E22" s="39" t="s">
        <v>18</v>
      </c>
      <c r="F22" s="40" t="s">
        <v>178</v>
      </c>
      <c r="G22" s="41">
        <v>160030000</v>
      </c>
      <c r="H22" s="42">
        <v>22034.808470795582</v>
      </c>
      <c r="I22" s="43" t="s">
        <v>19</v>
      </c>
    </row>
    <row r="23" spans="1:9" x14ac:dyDescent="0.25">
      <c r="A23" s="45"/>
      <c r="C23" s="37" t="s">
        <v>31</v>
      </c>
      <c r="D23" s="38" t="s">
        <v>17</v>
      </c>
      <c r="E23" s="39" t="s">
        <v>18</v>
      </c>
      <c r="F23" s="40" t="s">
        <v>179</v>
      </c>
      <c r="G23" s="41">
        <v>114409113</v>
      </c>
      <c r="H23" s="42">
        <v>15753.189353674992</v>
      </c>
      <c r="I23" s="43" t="s">
        <v>19</v>
      </c>
    </row>
    <row r="24" spans="1:9" x14ac:dyDescent="0.25">
      <c r="A24" s="45"/>
      <c r="C24" s="37" t="s">
        <v>32</v>
      </c>
      <c r="D24" s="38" t="s">
        <v>17</v>
      </c>
      <c r="E24" s="39" t="s">
        <v>18</v>
      </c>
      <c r="F24" s="40" t="s">
        <v>180</v>
      </c>
      <c r="G24" s="41">
        <v>75892500</v>
      </c>
      <c r="H24" s="42">
        <v>10449.770054801311</v>
      </c>
      <c r="I24" s="43" t="s">
        <v>19</v>
      </c>
    </row>
    <row r="25" spans="1:9" x14ac:dyDescent="0.25">
      <c r="A25" s="45"/>
      <c r="C25" s="37" t="s">
        <v>25</v>
      </c>
      <c r="D25" s="38" t="s">
        <v>17</v>
      </c>
      <c r="E25" s="39" t="s">
        <v>18</v>
      </c>
      <c r="F25" s="40" t="s">
        <v>181</v>
      </c>
      <c r="G25" s="41">
        <v>481250000</v>
      </c>
      <c r="H25" s="42">
        <v>66264.147825847496</v>
      </c>
      <c r="I25" s="43" t="s">
        <v>33</v>
      </c>
    </row>
    <row r="26" spans="1:9" x14ac:dyDescent="0.25">
      <c r="A26" s="45"/>
      <c r="C26" s="37" t="s">
        <v>34</v>
      </c>
      <c r="D26" s="38" t="s">
        <v>17</v>
      </c>
      <c r="E26" s="39" t="s">
        <v>18</v>
      </c>
      <c r="F26" s="40" t="s">
        <v>182</v>
      </c>
      <c r="G26" s="41">
        <v>462502368</v>
      </c>
      <c r="H26" s="42">
        <v>63682.753834714837</v>
      </c>
      <c r="I26" s="43" t="s">
        <v>33</v>
      </c>
    </row>
    <row r="27" spans="1:9" x14ac:dyDescent="0.25">
      <c r="A27" s="45"/>
      <c r="C27" s="37" t="s">
        <v>35</v>
      </c>
      <c r="D27" s="38" t="s">
        <v>17</v>
      </c>
      <c r="E27" s="39" t="s">
        <v>18</v>
      </c>
      <c r="F27" s="40" t="s">
        <v>183</v>
      </c>
      <c r="G27" s="41">
        <v>460508000</v>
      </c>
      <c r="H27" s="42">
        <v>63408.145843086495</v>
      </c>
      <c r="I27" s="43" t="s">
        <v>33</v>
      </c>
    </row>
    <row r="28" spans="1:9" x14ac:dyDescent="0.25">
      <c r="A28" s="45"/>
      <c r="C28" s="37" t="s">
        <v>31</v>
      </c>
      <c r="D28" s="38" t="s">
        <v>17</v>
      </c>
      <c r="E28" s="39" t="s">
        <v>18</v>
      </c>
      <c r="F28" s="40" t="s">
        <v>184</v>
      </c>
      <c r="G28" s="41">
        <v>326216557</v>
      </c>
      <c r="H28" s="42">
        <v>44917.32396111585</v>
      </c>
      <c r="I28" s="43" t="s">
        <v>33</v>
      </c>
    </row>
    <row r="29" spans="1:9" x14ac:dyDescent="0.25">
      <c r="A29" s="45"/>
      <c r="C29" s="37" t="s">
        <v>28</v>
      </c>
      <c r="D29" s="38" t="s">
        <v>17</v>
      </c>
      <c r="E29" s="39" t="s">
        <v>18</v>
      </c>
      <c r="F29" s="40" t="s">
        <v>185</v>
      </c>
      <c r="G29" s="41">
        <v>256713600</v>
      </c>
      <c r="H29" s="42">
        <v>35347.341172582819</v>
      </c>
      <c r="I29" s="43" t="s">
        <v>33</v>
      </c>
    </row>
    <row r="30" spans="1:9" x14ac:dyDescent="0.25">
      <c r="A30" s="45"/>
      <c r="C30" s="37" t="s">
        <v>36</v>
      </c>
      <c r="D30" s="38" t="s">
        <v>17</v>
      </c>
      <c r="E30" s="39" t="s">
        <v>18</v>
      </c>
      <c r="F30" s="40" t="s">
        <v>186</v>
      </c>
      <c r="G30" s="41">
        <v>227901500</v>
      </c>
      <c r="H30" s="42">
        <v>31380.153113210145</v>
      </c>
      <c r="I30" s="43" t="s">
        <v>33</v>
      </c>
    </row>
    <row r="31" spans="1:9" x14ac:dyDescent="0.25">
      <c r="A31" s="45"/>
      <c r="C31" s="37" t="s">
        <v>37</v>
      </c>
      <c r="D31" s="38" t="s">
        <v>17</v>
      </c>
      <c r="E31" s="39" t="s">
        <v>18</v>
      </c>
      <c r="F31" s="40" t="s">
        <v>187</v>
      </c>
      <c r="G31" s="41">
        <v>168938874</v>
      </c>
      <c r="H31" s="42">
        <v>23261.48679536254</v>
      </c>
      <c r="I31" s="43" t="s">
        <v>33</v>
      </c>
    </row>
    <row r="32" spans="1:9" x14ac:dyDescent="0.25">
      <c r="A32" s="45"/>
      <c r="C32" s="37" t="s">
        <v>38</v>
      </c>
      <c r="D32" s="38" t="s">
        <v>17</v>
      </c>
      <c r="E32" s="39" t="s">
        <v>18</v>
      </c>
      <c r="F32" s="40" t="s">
        <v>188</v>
      </c>
      <c r="G32" s="41">
        <v>157390000</v>
      </c>
      <c r="H32" s="42">
        <v>21671.302288436647</v>
      </c>
      <c r="I32" s="43" t="s">
        <v>33</v>
      </c>
    </row>
    <row r="33" spans="1:9" x14ac:dyDescent="0.25">
      <c r="A33" s="45"/>
      <c r="C33" s="37" t="s">
        <v>39</v>
      </c>
      <c r="D33" s="38" t="s">
        <v>17</v>
      </c>
      <c r="E33" s="39" t="s">
        <v>18</v>
      </c>
      <c r="F33" s="40" t="s">
        <v>189</v>
      </c>
      <c r="G33" s="41">
        <v>133652800</v>
      </c>
      <c r="H33" s="42">
        <v>18402.886018781152</v>
      </c>
      <c r="I33" s="43" t="s">
        <v>33</v>
      </c>
    </row>
    <row r="34" spans="1:9" x14ac:dyDescent="0.25">
      <c r="A34" s="45"/>
      <c r="C34" s="37" t="s">
        <v>29</v>
      </c>
      <c r="D34" s="38" t="s">
        <v>17</v>
      </c>
      <c r="E34" s="39" t="s">
        <v>18</v>
      </c>
      <c r="F34" s="40" t="s">
        <v>190</v>
      </c>
      <c r="G34" s="41">
        <v>132038650</v>
      </c>
      <c r="H34" s="42">
        <v>18180.630903533169</v>
      </c>
      <c r="I34" s="43" t="s">
        <v>33</v>
      </c>
    </row>
    <row r="35" spans="1:9" x14ac:dyDescent="0.25">
      <c r="A35" s="45"/>
      <c r="C35" s="37" t="s">
        <v>40</v>
      </c>
      <c r="D35" s="38" t="s">
        <v>17</v>
      </c>
      <c r="E35" s="39" t="s">
        <v>18</v>
      </c>
      <c r="F35" s="40" t="s">
        <v>191</v>
      </c>
      <c r="G35" s="41">
        <v>126771200</v>
      </c>
      <c r="H35" s="42">
        <v>17455.346570098864</v>
      </c>
      <c r="I35" s="43" t="s">
        <v>33</v>
      </c>
    </row>
    <row r="36" spans="1:9" x14ac:dyDescent="0.25">
      <c r="A36" s="45"/>
      <c r="C36" s="37" t="s">
        <v>32</v>
      </c>
      <c r="D36" s="38" t="s">
        <v>17</v>
      </c>
      <c r="E36" s="39" t="s">
        <v>18</v>
      </c>
      <c r="F36" s="40" t="s">
        <v>192</v>
      </c>
      <c r="G36" s="41">
        <v>119774000</v>
      </c>
      <c r="H36" s="42">
        <v>16491.889956764793</v>
      </c>
      <c r="I36" s="43" t="s">
        <v>33</v>
      </c>
    </row>
    <row r="37" spans="1:9" x14ac:dyDescent="0.25">
      <c r="A37" s="45"/>
      <c r="C37" s="37" t="s">
        <v>41</v>
      </c>
      <c r="D37" s="38" t="s">
        <v>17</v>
      </c>
      <c r="E37" s="39" t="s">
        <v>18</v>
      </c>
      <c r="F37" s="40" t="s">
        <v>193</v>
      </c>
      <c r="G37" s="41">
        <v>72559098</v>
      </c>
      <c r="H37" s="42">
        <v>9990.7881474953865</v>
      </c>
      <c r="I37" s="43" t="s">
        <v>33</v>
      </c>
    </row>
    <row r="38" spans="1:9" x14ac:dyDescent="0.25">
      <c r="A38" s="45"/>
      <c r="C38" s="37" t="s">
        <v>42</v>
      </c>
      <c r="D38" s="38" t="s">
        <v>17</v>
      </c>
      <c r="E38" s="39" t="s">
        <v>18</v>
      </c>
      <c r="F38" s="40" t="s">
        <v>194</v>
      </c>
      <c r="G38" s="41">
        <v>67228490</v>
      </c>
      <c r="H38" s="42">
        <v>9256.8074794150853</v>
      </c>
      <c r="I38" s="43" t="s">
        <v>33</v>
      </c>
    </row>
    <row r="39" spans="1:9" x14ac:dyDescent="0.25">
      <c r="A39" s="45"/>
      <c r="C39" s="37" t="s">
        <v>43</v>
      </c>
      <c r="D39" s="38" t="s">
        <v>17</v>
      </c>
      <c r="E39" s="39" t="s">
        <v>18</v>
      </c>
      <c r="F39" s="46" t="s">
        <v>195</v>
      </c>
      <c r="G39" s="41">
        <v>548513076</v>
      </c>
      <c r="H39" s="42">
        <v>75525.717511634954</v>
      </c>
      <c r="I39" s="43" t="s">
        <v>19</v>
      </c>
    </row>
    <row r="40" spans="1:9" x14ac:dyDescent="0.25">
      <c r="A40" s="45"/>
      <c r="C40" s="37" t="s">
        <v>43</v>
      </c>
      <c r="D40" s="38" t="s">
        <v>17</v>
      </c>
      <c r="E40" s="39" t="s">
        <v>18</v>
      </c>
      <c r="F40" s="46" t="s">
        <v>195</v>
      </c>
      <c r="G40" s="41">
        <v>669175546</v>
      </c>
      <c r="H40" s="42">
        <v>92139.94244485446</v>
      </c>
      <c r="I40" s="43" t="s">
        <v>33</v>
      </c>
    </row>
    <row r="41" spans="1:9" x14ac:dyDescent="0.25">
      <c r="A41" s="31"/>
      <c r="B41" s="3"/>
      <c r="C41" s="34" t="s">
        <v>44</v>
      </c>
      <c r="D41" s="38"/>
      <c r="E41" s="39"/>
      <c r="F41" s="28"/>
      <c r="G41" s="33">
        <v>94159335636</v>
      </c>
      <c r="H41" s="30">
        <v>12964962.360036351</v>
      </c>
      <c r="I41" s="36"/>
    </row>
    <row r="42" spans="1:9" s="3" customFormat="1" x14ac:dyDescent="0.25">
      <c r="A42" s="45"/>
      <c r="B42" s="44"/>
      <c r="C42" s="47" t="s">
        <v>45</v>
      </c>
      <c r="D42" s="38" t="s">
        <v>17</v>
      </c>
      <c r="E42" s="39" t="s">
        <v>18</v>
      </c>
      <c r="F42" s="46" t="s">
        <v>174</v>
      </c>
      <c r="G42" s="41">
        <v>7460868980</v>
      </c>
      <c r="H42" s="42">
        <v>1027300</v>
      </c>
      <c r="I42" s="43" t="s">
        <v>19</v>
      </c>
    </row>
    <row r="43" spans="1:9" s="3" customFormat="1" x14ac:dyDescent="0.25">
      <c r="A43" s="45"/>
      <c r="B43" s="44"/>
      <c r="C43" s="47" t="s">
        <v>46</v>
      </c>
      <c r="D43" s="38" t="s">
        <v>17</v>
      </c>
      <c r="E43" s="39" t="s">
        <v>18</v>
      </c>
      <c r="F43" s="46" t="s">
        <v>174</v>
      </c>
      <c r="G43" s="41">
        <v>4998767691</v>
      </c>
      <c r="H43" s="42">
        <v>688288.99994492333</v>
      </c>
      <c r="I43" s="43" t="s">
        <v>19</v>
      </c>
    </row>
    <row r="44" spans="1:9" x14ac:dyDescent="0.25">
      <c r="A44" s="45"/>
      <c r="C44" s="47" t="s">
        <v>47</v>
      </c>
      <c r="D44" s="38" t="s">
        <v>17</v>
      </c>
      <c r="E44" s="39" t="s">
        <v>18</v>
      </c>
      <c r="F44" s="46" t="s">
        <v>196</v>
      </c>
      <c r="G44" s="41">
        <v>3832734239</v>
      </c>
      <c r="H44" s="42">
        <v>527735.83000578301</v>
      </c>
      <c r="I44" s="43" t="s">
        <v>19</v>
      </c>
    </row>
    <row r="45" spans="1:9" x14ac:dyDescent="0.25">
      <c r="A45" s="45"/>
      <c r="C45" s="48" t="s">
        <v>48</v>
      </c>
      <c r="D45" s="49" t="s">
        <v>17</v>
      </c>
      <c r="E45" s="50" t="s">
        <v>18</v>
      </c>
      <c r="F45" s="51" t="s">
        <v>197</v>
      </c>
      <c r="G45" s="41">
        <v>3662703918</v>
      </c>
      <c r="H45" s="42">
        <v>504324.05997852009</v>
      </c>
      <c r="I45" s="43" t="s">
        <v>19</v>
      </c>
    </row>
    <row r="46" spans="1:9" x14ac:dyDescent="0.25">
      <c r="A46" s="45"/>
      <c r="C46" s="47" t="s">
        <v>49</v>
      </c>
      <c r="D46" s="38" t="s">
        <v>17</v>
      </c>
      <c r="E46" s="39" t="s">
        <v>18</v>
      </c>
      <c r="F46" s="46" t="s">
        <v>198</v>
      </c>
      <c r="G46" s="41">
        <v>2960199088</v>
      </c>
      <c r="H46" s="42">
        <v>407594.95056866686</v>
      </c>
      <c r="I46" s="43" t="s">
        <v>19</v>
      </c>
    </row>
    <row r="47" spans="1:9" s="53" customFormat="1" x14ac:dyDescent="0.25">
      <c r="A47" s="52"/>
      <c r="C47" s="47" t="s">
        <v>50</v>
      </c>
      <c r="D47" s="38" t="s">
        <v>17</v>
      </c>
      <c r="E47" s="39" t="s">
        <v>18</v>
      </c>
      <c r="F47" s="46" t="s">
        <v>199</v>
      </c>
      <c r="G47" s="41">
        <v>2138956550</v>
      </c>
      <c r="H47" s="42">
        <v>294516.64004626439</v>
      </c>
      <c r="I47" s="43" t="s">
        <v>19</v>
      </c>
    </row>
    <row r="48" spans="1:9" s="53" customFormat="1" x14ac:dyDescent="0.25">
      <c r="A48" s="52"/>
      <c r="C48" s="47" t="s">
        <v>51</v>
      </c>
      <c r="D48" s="38" t="s">
        <v>17</v>
      </c>
      <c r="E48" s="39" t="s">
        <v>18</v>
      </c>
      <c r="F48" s="46" t="s">
        <v>197</v>
      </c>
      <c r="G48" s="41">
        <v>1952048891</v>
      </c>
      <c r="H48" s="42">
        <v>268781.00005507667</v>
      </c>
      <c r="I48" s="43" t="s">
        <v>19</v>
      </c>
    </row>
    <row r="49" spans="1:9" x14ac:dyDescent="0.25">
      <c r="A49" s="45"/>
      <c r="C49" s="47" t="s">
        <v>52</v>
      </c>
      <c r="D49" s="38" t="s">
        <v>17</v>
      </c>
      <c r="E49" s="39" t="s">
        <v>18</v>
      </c>
      <c r="F49" s="46" t="s">
        <v>200</v>
      </c>
      <c r="G49" s="41">
        <v>1623608409</v>
      </c>
      <c r="H49" s="42">
        <v>223557.46000055075</v>
      </c>
      <c r="I49" s="43" t="s">
        <v>19</v>
      </c>
    </row>
    <row r="50" spans="1:9" x14ac:dyDescent="0.25">
      <c r="A50" s="45"/>
      <c r="C50" s="47" t="s">
        <v>53</v>
      </c>
      <c r="D50" s="38" t="s">
        <v>17</v>
      </c>
      <c r="E50" s="39" t="s">
        <v>18</v>
      </c>
      <c r="F50" s="46" t="s">
        <v>201</v>
      </c>
      <c r="G50" s="41">
        <v>1222440832</v>
      </c>
      <c r="H50" s="42">
        <v>168320</v>
      </c>
      <c r="I50" s="43" t="s">
        <v>19</v>
      </c>
    </row>
    <row r="51" spans="1:9" x14ac:dyDescent="0.25">
      <c r="A51" s="45"/>
      <c r="C51" s="47" t="s">
        <v>54</v>
      </c>
      <c r="D51" s="38" t="s">
        <v>17</v>
      </c>
      <c r="E51" s="39" t="s">
        <v>18</v>
      </c>
      <c r="F51" s="46" t="s">
        <v>202</v>
      </c>
      <c r="G51" s="41">
        <v>946628639</v>
      </c>
      <c r="H51" s="42">
        <v>130342.94040701677</v>
      </c>
      <c r="I51" s="43" t="s">
        <v>19</v>
      </c>
    </row>
    <row r="52" spans="1:9" x14ac:dyDescent="0.25">
      <c r="A52" s="45"/>
      <c r="C52" s="47" t="s">
        <v>55</v>
      </c>
      <c r="D52" s="38" t="s">
        <v>17</v>
      </c>
      <c r="E52" s="39" t="s">
        <v>18</v>
      </c>
      <c r="F52" s="46" t="s">
        <v>197</v>
      </c>
      <c r="G52" s="41">
        <v>640561320</v>
      </c>
      <c r="H52" s="42">
        <v>88200</v>
      </c>
      <c r="I52" s="43" t="s">
        <v>19</v>
      </c>
    </row>
    <row r="53" spans="1:9" x14ac:dyDescent="0.25">
      <c r="A53" s="45"/>
      <c r="C53" s="47" t="s">
        <v>23</v>
      </c>
      <c r="D53" s="38" t="s">
        <v>17</v>
      </c>
      <c r="E53" s="39" t="s">
        <v>18</v>
      </c>
      <c r="F53" s="46" t="s">
        <v>171</v>
      </c>
      <c r="G53" s="41">
        <v>569809216</v>
      </c>
      <c r="H53" s="42">
        <v>78458.019992840025</v>
      </c>
      <c r="I53" s="43" t="s">
        <v>19</v>
      </c>
    </row>
    <row r="54" spans="1:9" x14ac:dyDescent="0.25">
      <c r="A54" s="45"/>
      <c r="C54" s="47" t="s">
        <v>56</v>
      </c>
      <c r="D54" s="38" t="s">
        <v>17</v>
      </c>
      <c r="E54" s="39" t="s">
        <v>18</v>
      </c>
      <c r="F54" s="46" t="s">
        <v>203</v>
      </c>
      <c r="G54" s="41">
        <v>534887369</v>
      </c>
      <c r="H54" s="42">
        <v>73649.570264092748</v>
      </c>
      <c r="I54" s="43" t="s">
        <v>19</v>
      </c>
    </row>
    <row r="55" spans="1:9" x14ac:dyDescent="0.25">
      <c r="A55" s="45"/>
      <c r="C55" s="47" t="s">
        <v>57</v>
      </c>
      <c r="D55" s="38" t="s">
        <v>17</v>
      </c>
      <c r="E55" s="39" t="s">
        <v>18</v>
      </c>
      <c r="F55" s="46" t="s">
        <v>204</v>
      </c>
      <c r="G55" s="41">
        <v>467310690</v>
      </c>
      <c r="H55" s="42">
        <v>64344.820036901379</v>
      </c>
      <c r="I55" s="43" t="s">
        <v>19</v>
      </c>
    </row>
    <row r="56" spans="1:9" x14ac:dyDescent="0.25">
      <c r="A56" s="45"/>
      <c r="C56" s="47" t="s">
        <v>58</v>
      </c>
      <c r="D56" s="38" t="s">
        <v>17</v>
      </c>
      <c r="E56" s="39" t="s">
        <v>18</v>
      </c>
      <c r="F56" s="46" t="s">
        <v>205</v>
      </c>
      <c r="G56" s="41">
        <v>20416666511</v>
      </c>
      <c r="H56" s="42">
        <v>2811206.2499655769</v>
      </c>
      <c r="I56" s="43" t="s">
        <v>33</v>
      </c>
    </row>
    <row r="57" spans="1:9" x14ac:dyDescent="0.25">
      <c r="A57" s="45"/>
      <c r="C57" s="47" t="s">
        <v>57</v>
      </c>
      <c r="D57" s="38" t="s">
        <v>17</v>
      </c>
      <c r="E57" s="39" t="s">
        <v>18</v>
      </c>
      <c r="F57" s="46" t="s">
        <v>206</v>
      </c>
      <c r="G57" s="41">
        <v>16063126290</v>
      </c>
      <c r="H57" s="42">
        <v>2211759.7403133861</v>
      </c>
      <c r="I57" s="43" t="s">
        <v>33</v>
      </c>
    </row>
    <row r="58" spans="1:9" x14ac:dyDescent="0.25">
      <c r="A58" s="45"/>
      <c r="C58" s="47" t="s">
        <v>52</v>
      </c>
      <c r="D58" s="38" t="s">
        <v>17</v>
      </c>
      <c r="E58" s="39" t="s">
        <v>18</v>
      </c>
      <c r="F58" s="46" t="s">
        <v>207</v>
      </c>
      <c r="G58" s="41">
        <v>5575499473</v>
      </c>
      <c r="H58" s="42">
        <v>767700.20006609196</v>
      </c>
      <c r="I58" s="43" t="s">
        <v>33</v>
      </c>
    </row>
    <row r="59" spans="1:9" x14ac:dyDescent="0.25">
      <c r="A59" s="45"/>
      <c r="C59" s="47" t="s">
        <v>59</v>
      </c>
      <c r="D59" s="38" t="s">
        <v>17</v>
      </c>
      <c r="E59" s="39" t="s">
        <v>18</v>
      </c>
      <c r="F59" s="46" t="s">
        <v>208</v>
      </c>
      <c r="G59" s="41">
        <v>3051425474</v>
      </c>
      <c r="H59" s="42">
        <v>420156.07000247843</v>
      </c>
      <c r="I59" s="43" t="s">
        <v>33</v>
      </c>
    </row>
    <row r="60" spans="1:9" s="55" customFormat="1" x14ac:dyDescent="0.25">
      <c r="A60" s="54"/>
      <c r="C60" s="56" t="s">
        <v>60</v>
      </c>
      <c r="D60" s="38" t="s">
        <v>17</v>
      </c>
      <c r="E60" s="39" t="s">
        <v>18</v>
      </c>
      <c r="F60" s="46" t="s">
        <v>209</v>
      </c>
      <c r="G60" s="41">
        <v>2687175581</v>
      </c>
      <c r="H60" s="42">
        <v>370001.86999146309</v>
      </c>
      <c r="I60" s="43" t="s">
        <v>33</v>
      </c>
    </row>
    <row r="61" spans="1:9" x14ac:dyDescent="0.25">
      <c r="A61" s="45"/>
      <c r="C61" s="47" t="s">
        <v>55</v>
      </c>
      <c r="D61" s="38" t="s">
        <v>17</v>
      </c>
      <c r="E61" s="39" t="s">
        <v>18</v>
      </c>
      <c r="F61" s="46" t="s">
        <v>210</v>
      </c>
      <c r="G61" s="41">
        <v>1076753076</v>
      </c>
      <c r="H61" s="42">
        <v>148260</v>
      </c>
      <c r="I61" s="43" t="s">
        <v>33</v>
      </c>
    </row>
    <row r="62" spans="1:9" x14ac:dyDescent="0.25">
      <c r="A62" s="45"/>
      <c r="C62" s="47" t="s">
        <v>23</v>
      </c>
      <c r="D62" s="38" t="s">
        <v>17</v>
      </c>
      <c r="E62" s="39" t="s">
        <v>18</v>
      </c>
      <c r="F62" s="46" t="s">
        <v>211</v>
      </c>
      <c r="G62" s="41">
        <v>984144106</v>
      </c>
      <c r="H62" s="42">
        <v>135508.51017541927</v>
      </c>
      <c r="I62" s="43" t="s">
        <v>33</v>
      </c>
    </row>
    <row r="63" spans="1:9" x14ac:dyDescent="0.25">
      <c r="A63" s="45"/>
      <c r="C63" s="47" t="s">
        <v>50</v>
      </c>
      <c r="D63" s="38" t="s">
        <v>17</v>
      </c>
      <c r="E63" s="39" t="s">
        <v>18</v>
      </c>
      <c r="F63" s="46" t="s">
        <v>212</v>
      </c>
      <c r="G63" s="41">
        <v>632417477</v>
      </c>
      <c r="H63" s="42">
        <v>87078.660121719484</v>
      </c>
      <c r="I63" s="43" t="s">
        <v>33</v>
      </c>
    </row>
    <row r="64" spans="1:9" x14ac:dyDescent="0.25">
      <c r="A64" s="45"/>
      <c r="C64" s="47" t="s">
        <v>61</v>
      </c>
      <c r="D64" s="38" t="s">
        <v>17</v>
      </c>
      <c r="E64" s="39" t="s">
        <v>18</v>
      </c>
      <c r="F64" s="46" t="s">
        <v>213</v>
      </c>
      <c r="G64" s="41">
        <v>591770955</v>
      </c>
      <c r="H64" s="42">
        <v>81481.969955663255</v>
      </c>
      <c r="I64" s="43" t="s">
        <v>33</v>
      </c>
    </row>
    <row r="65" spans="1:9" x14ac:dyDescent="0.25">
      <c r="A65" s="45"/>
      <c r="C65" s="47" t="s">
        <v>49</v>
      </c>
      <c r="D65" s="38" t="s">
        <v>17</v>
      </c>
      <c r="E65" s="39" t="s">
        <v>18</v>
      </c>
      <c r="F65" s="46" t="s">
        <v>214</v>
      </c>
      <c r="G65" s="41">
        <v>586202356</v>
      </c>
      <c r="H65" s="42">
        <v>80715.219893701971</v>
      </c>
      <c r="I65" s="43" t="s">
        <v>33</v>
      </c>
    </row>
    <row r="66" spans="1:9" x14ac:dyDescent="0.25">
      <c r="A66" s="45"/>
      <c r="C66" s="47" t="s">
        <v>56</v>
      </c>
      <c r="D66" s="38" t="s">
        <v>17</v>
      </c>
      <c r="E66" s="39" t="s">
        <v>18</v>
      </c>
      <c r="F66" s="46" t="s">
        <v>215</v>
      </c>
      <c r="G66" s="41">
        <v>544509803</v>
      </c>
      <c r="H66" s="42">
        <v>74974.499903615782</v>
      </c>
      <c r="I66" s="43" t="s">
        <v>33</v>
      </c>
    </row>
    <row r="67" spans="1:9" x14ac:dyDescent="0.25">
      <c r="A67" s="45"/>
      <c r="C67" s="47" t="s">
        <v>62</v>
      </c>
      <c r="D67" s="38" t="s">
        <v>17</v>
      </c>
      <c r="E67" s="39" t="s">
        <v>18</v>
      </c>
      <c r="F67" s="46" t="s">
        <v>216</v>
      </c>
      <c r="G67" s="41">
        <v>527264760</v>
      </c>
      <c r="H67" s="42">
        <v>72600</v>
      </c>
      <c r="I67" s="43" t="s">
        <v>33</v>
      </c>
    </row>
    <row r="68" spans="1:9" x14ac:dyDescent="0.25">
      <c r="A68" s="45"/>
      <c r="C68" s="47" t="s">
        <v>63</v>
      </c>
      <c r="D68" s="38" t="s">
        <v>17</v>
      </c>
      <c r="E68" s="39" t="s">
        <v>18</v>
      </c>
      <c r="F68" s="46" t="s">
        <v>217</v>
      </c>
      <c r="G68" s="41">
        <v>435985206</v>
      </c>
      <c r="H68" s="42">
        <v>60031.55977198248</v>
      </c>
      <c r="I68" s="43" t="s">
        <v>33</v>
      </c>
    </row>
    <row r="69" spans="1:9" x14ac:dyDescent="0.25">
      <c r="A69" s="45"/>
      <c r="C69" s="47" t="s">
        <v>64</v>
      </c>
      <c r="D69" s="38" t="s">
        <v>17</v>
      </c>
      <c r="E69" s="39" t="s">
        <v>18</v>
      </c>
      <c r="F69" s="46" t="s">
        <v>218</v>
      </c>
      <c r="G69" s="41">
        <v>3310935736</v>
      </c>
      <c r="H69" s="42">
        <v>455888.48842012498</v>
      </c>
      <c r="I69" s="43" t="s">
        <v>19</v>
      </c>
    </row>
    <row r="70" spans="1:9" x14ac:dyDescent="0.25">
      <c r="A70" s="45"/>
      <c r="C70" s="47" t="s">
        <v>64</v>
      </c>
      <c r="D70" s="57" t="s">
        <v>17</v>
      </c>
      <c r="E70" s="39" t="s">
        <v>18</v>
      </c>
      <c r="F70" s="57" t="s">
        <v>219</v>
      </c>
      <c r="G70" s="41">
        <v>4663933000</v>
      </c>
      <c r="H70" s="42">
        <v>642185.03015449014</v>
      </c>
      <c r="I70" s="43" t="s">
        <v>33</v>
      </c>
    </row>
    <row r="71" spans="1:9" x14ac:dyDescent="0.25">
      <c r="A71" s="31"/>
      <c r="B71" s="3" t="s">
        <v>65</v>
      </c>
      <c r="C71" s="34"/>
      <c r="D71" s="38"/>
      <c r="E71" s="39"/>
      <c r="F71" s="28"/>
      <c r="G71" s="29">
        <v>790013991</v>
      </c>
      <c r="H71" s="30">
        <v>61780.700024784514</v>
      </c>
      <c r="I71" s="36"/>
    </row>
    <row r="72" spans="1:9" s="3" customFormat="1" x14ac:dyDescent="0.25">
      <c r="A72" s="45"/>
      <c r="B72" s="44"/>
      <c r="C72" s="47" t="s">
        <v>66</v>
      </c>
      <c r="D72" s="38" t="s">
        <v>17</v>
      </c>
      <c r="E72" s="39" t="s">
        <v>18</v>
      </c>
      <c r="F72" s="46" t="s">
        <v>220</v>
      </c>
      <c r="G72" s="41">
        <v>19754272</v>
      </c>
      <c r="H72" s="42">
        <v>2720</v>
      </c>
      <c r="I72" s="43" t="s">
        <v>19</v>
      </c>
    </row>
    <row r="73" spans="1:9" x14ac:dyDescent="0.25">
      <c r="A73" s="45"/>
      <c r="C73" s="47" t="s">
        <v>67</v>
      </c>
      <c r="D73" s="38" t="s">
        <v>17</v>
      </c>
      <c r="E73" s="39" t="s">
        <v>18</v>
      </c>
      <c r="F73" s="46" t="s">
        <v>221</v>
      </c>
      <c r="G73" s="41">
        <v>7262600</v>
      </c>
      <c r="H73" s="42">
        <v>1000</v>
      </c>
      <c r="I73" s="43" t="s">
        <v>19</v>
      </c>
    </row>
    <row r="74" spans="1:9" x14ac:dyDescent="0.25">
      <c r="A74" s="45"/>
      <c r="C74" s="47" t="s">
        <v>68</v>
      </c>
      <c r="D74" s="38" t="s">
        <v>17</v>
      </c>
      <c r="E74" s="39" t="s">
        <v>18</v>
      </c>
      <c r="F74" s="46" t="s">
        <v>222</v>
      </c>
      <c r="G74" s="41">
        <v>11547534</v>
      </c>
      <c r="H74" s="42">
        <v>1590</v>
      </c>
      <c r="I74" s="43" t="s">
        <v>19</v>
      </c>
    </row>
    <row r="75" spans="1:9" x14ac:dyDescent="0.25">
      <c r="A75" s="45"/>
      <c r="C75" s="47" t="s">
        <v>69</v>
      </c>
      <c r="D75" s="38" t="s">
        <v>17</v>
      </c>
      <c r="E75" s="39" t="s">
        <v>18</v>
      </c>
      <c r="F75" s="46" t="s">
        <v>223</v>
      </c>
      <c r="G75" s="41">
        <v>70295287</v>
      </c>
      <c r="H75" s="42">
        <v>9679.0800815135062</v>
      </c>
      <c r="I75" s="43" t="s">
        <v>19</v>
      </c>
    </row>
    <row r="76" spans="1:9" x14ac:dyDescent="0.25">
      <c r="A76" s="45"/>
      <c r="C76" s="47" t="s">
        <v>70</v>
      </c>
      <c r="D76" s="38" t="s">
        <v>17</v>
      </c>
      <c r="E76" s="39" t="s">
        <v>18</v>
      </c>
      <c r="F76" s="46" t="s">
        <v>224</v>
      </c>
      <c r="G76" s="41">
        <v>121950819</v>
      </c>
      <c r="H76" s="42">
        <v>16791.619943271005</v>
      </c>
      <c r="I76" s="43" t="s">
        <v>33</v>
      </c>
    </row>
    <row r="77" spans="1:9" x14ac:dyDescent="0.25">
      <c r="A77" s="45"/>
      <c r="C77" s="47" t="s">
        <v>71</v>
      </c>
      <c r="D77" s="38" t="s">
        <v>17</v>
      </c>
      <c r="E77" s="39" t="s">
        <v>18</v>
      </c>
      <c r="F77" s="46" t="s">
        <v>225</v>
      </c>
      <c r="G77" s="41">
        <v>217878000</v>
      </c>
      <c r="H77" s="42">
        <v>30000</v>
      </c>
      <c r="I77" s="43" t="s">
        <v>33</v>
      </c>
    </row>
    <row r="78" spans="1:9" x14ac:dyDescent="0.25">
      <c r="A78" s="45"/>
      <c r="C78" s="47" t="s">
        <v>72</v>
      </c>
      <c r="D78" s="38" t="s">
        <v>17</v>
      </c>
      <c r="E78" s="39" t="s">
        <v>18</v>
      </c>
      <c r="F78" s="46"/>
      <c r="G78" s="41">
        <v>341325480</v>
      </c>
      <c r="H78" s="42">
        <v>46997.697794178392</v>
      </c>
      <c r="I78" s="43" t="s">
        <v>33</v>
      </c>
    </row>
    <row r="79" spans="1:9" x14ac:dyDescent="0.25">
      <c r="A79" s="31"/>
      <c r="B79" s="3" t="s">
        <v>73</v>
      </c>
      <c r="C79" s="34"/>
      <c r="D79" s="38"/>
      <c r="E79" s="39"/>
      <c r="F79" s="28"/>
      <c r="G79" s="29">
        <v>341929677</v>
      </c>
      <c r="H79" s="58">
        <v>26086.582628810618</v>
      </c>
      <c r="I79" s="36"/>
    </row>
    <row r="80" spans="1:9" x14ac:dyDescent="0.25">
      <c r="A80" s="45"/>
      <c r="C80" s="47" t="s">
        <v>74</v>
      </c>
      <c r="D80" s="38" t="s">
        <v>17</v>
      </c>
      <c r="E80" s="39" t="s">
        <v>18</v>
      </c>
      <c r="F80" s="57" t="s">
        <v>75</v>
      </c>
      <c r="G80" s="41">
        <v>461021</v>
      </c>
      <c r="H80" s="42">
        <v>63.478781703522152</v>
      </c>
      <c r="I80" s="43" t="s">
        <v>33</v>
      </c>
    </row>
    <row r="81" spans="1:9" x14ac:dyDescent="0.25">
      <c r="A81" s="45"/>
      <c r="C81" s="47" t="s">
        <v>76</v>
      </c>
      <c r="D81" s="38" t="s">
        <v>17</v>
      </c>
      <c r="E81" s="39" t="s">
        <v>18</v>
      </c>
      <c r="F81" s="57" t="s">
        <v>75</v>
      </c>
      <c r="G81" s="41">
        <v>188995394</v>
      </c>
      <c r="H81" s="42">
        <v>26023.103847107097</v>
      </c>
      <c r="I81" s="43" t="s">
        <v>33</v>
      </c>
    </row>
    <row r="82" spans="1:9" x14ac:dyDescent="0.25">
      <c r="A82" s="45"/>
      <c r="C82" s="47" t="s">
        <v>76</v>
      </c>
      <c r="D82" s="38" t="s">
        <v>17</v>
      </c>
      <c r="E82" s="39" t="s">
        <v>18</v>
      </c>
      <c r="F82" s="57" t="s">
        <v>75</v>
      </c>
      <c r="G82" s="41">
        <v>152473262</v>
      </c>
      <c r="H82" s="42">
        <v>20994.308099027894</v>
      </c>
      <c r="I82" s="43" t="s">
        <v>19</v>
      </c>
    </row>
    <row r="83" spans="1:9" x14ac:dyDescent="0.25">
      <c r="A83" s="45"/>
      <c r="B83" s="3" t="s">
        <v>77</v>
      </c>
      <c r="C83" s="47"/>
      <c r="D83" s="38"/>
      <c r="E83" s="39"/>
      <c r="F83" s="57"/>
      <c r="G83" s="29">
        <v>19419326174</v>
      </c>
      <c r="H83" s="30">
        <v>2665715.9778867071</v>
      </c>
      <c r="I83" s="43"/>
    </row>
    <row r="84" spans="1:9" x14ac:dyDescent="0.25">
      <c r="A84" s="45"/>
      <c r="C84" s="47" t="s">
        <v>78</v>
      </c>
      <c r="D84" s="38" t="s">
        <v>17</v>
      </c>
      <c r="E84" s="39" t="s">
        <v>18</v>
      </c>
      <c r="F84" s="57" t="s">
        <v>75</v>
      </c>
      <c r="G84" s="41">
        <v>10311676169</v>
      </c>
      <c r="H84" s="42">
        <v>1419832.590119241</v>
      </c>
      <c r="I84" s="43"/>
    </row>
    <row r="85" spans="1:9" x14ac:dyDescent="0.25">
      <c r="A85" s="45"/>
      <c r="C85" s="47" t="s">
        <v>79</v>
      </c>
      <c r="D85" s="38" t="s">
        <v>17</v>
      </c>
      <c r="E85" s="39" t="s">
        <v>18</v>
      </c>
      <c r="F85" s="57" t="s">
        <v>75</v>
      </c>
      <c r="G85" s="41">
        <v>2231638584</v>
      </c>
      <c r="H85" s="42">
        <v>307278.19017982541</v>
      </c>
      <c r="I85" s="43"/>
    </row>
    <row r="86" spans="1:9" ht="15.75" customHeight="1" x14ac:dyDescent="0.25">
      <c r="A86" s="45"/>
      <c r="C86" s="47" t="s">
        <v>80</v>
      </c>
      <c r="D86" s="38" t="s">
        <v>17</v>
      </c>
      <c r="E86" s="39" t="s">
        <v>18</v>
      </c>
      <c r="F86" s="46" t="s">
        <v>81</v>
      </c>
      <c r="G86" s="41">
        <v>840980306</v>
      </c>
      <c r="H86" s="42">
        <v>115796.03805799576</v>
      </c>
      <c r="I86" s="43" t="s">
        <v>33</v>
      </c>
    </row>
    <row r="87" spans="1:9" ht="15.75" customHeight="1" x14ac:dyDescent="0.25">
      <c r="A87" s="45"/>
      <c r="C87" s="47" t="s">
        <v>82</v>
      </c>
      <c r="D87" s="38" t="s">
        <v>17</v>
      </c>
      <c r="E87" s="39" t="s">
        <v>18</v>
      </c>
      <c r="F87" s="46">
        <v>45169</v>
      </c>
      <c r="G87" s="41">
        <v>390612477</v>
      </c>
      <c r="H87" s="42">
        <v>53784.109960620161</v>
      </c>
      <c r="I87" s="43" t="s">
        <v>33</v>
      </c>
    </row>
    <row r="88" spans="1:9" x14ac:dyDescent="0.25">
      <c r="A88" s="45"/>
      <c r="C88" s="47" t="s">
        <v>83</v>
      </c>
      <c r="D88" s="38" t="s">
        <v>17</v>
      </c>
      <c r="E88" s="39" t="s">
        <v>18</v>
      </c>
      <c r="F88" s="57" t="s">
        <v>75</v>
      </c>
      <c r="G88" s="41">
        <v>5585121325</v>
      </c>
      <c r="H88" s="42">
        <v>769025.04956902482</v>
      </c>
      <c r="I88" s="43"/>
    </row>
    <row r="89" spans="1:9" x14ac:dyDescent="0.25">
      <c r="A89" s="45"/>
      <c r="C89" s="47" t="s">
        <v>84</v>
      </c>
      <c r="D89" s="38" t="s">
        <v>17</v>
      </c>
      <c r="E89" s="39" t="s">
        <v>18</v>
      </c>
      <c r="F89" s="57" t="s">
        <v>75</v>
      </c>
      <c r="G89" s="41">
        <v>4013966</v>
      </c>
      <c r="H89" s="42">
        <v>552.68994574945611</v>
      </c>
      <c r="I89" s="43"/>
    </row>
    <row r="90" spans="1:9" x14ac:dyDescent="0.25">
      <c r="A90" s="45"/>
      <c r="C90" s="47" t="s">
        <v>85</v>
      </c>
      <c r="D90" s="38" t="s">
        <v>17</v>
      </c>
      <c r="E90" s="39" t="s">
        <v>18</v>
      </c>
      <c r="F90" s="57" t="s">
        <v>75</v>
      </c>
      <c r="G90" s="41">
        <v>55283347</v>
      </c>
      <c r="H90" s="42">
        <v>7612.0600060584356</v>
      </c>
      <c r="I90" s="43"/>
    </row>
    <row r="91" spans="1:9" x14ac:dyDescent="0.25">
      <c r="A91" s="59"/>
      <c r="B91" s="60" t="s">
        <v>86</v>
      </c>
      <c r="C91" s="61"/>
      <c r="D91" s="62"/>
      <c r="E91" s="63"/>
      <c r="F91" s="64"/>
      <c r="G91" s="65">
        <v>123625031228</v>
      </c>
      <c r="H91" s="66">
        <v>16945988.375099827</v>
      </c>
      <c r="I91" s="67"/>
    </row>
    <row r="92" spans="1:9" s="3" customFormat="1" x14ac:dyDescent="0.25">
      <c r="A92" s="45"/>
      <c r="B92" s="3" t="s">
        <v>87</v>
      </c>
      <c r="C92" s="47"/>
      <c r="D92" s="68"/>
      <c r="E92" s="69"/>
      <c r="F92" s="39"/>
      <c r="G92" s="70"/>
      <c r="H92" s="71"/>
      <c r="I92" s="72"/>
    </row>
    <row r="93" spans="1:9" s="3" customFormat="1" x14ac:dyDescent="0.25">
      <c r="A93" s="45"/>
      <c r="C93" s="34" t="s">
        <v>15</v>
      </c>
      <c r="D93" s="68"/>
      <c r="E93" s="69"/>
      <c r="F93" s="39"/>
      <c r="G93" s="33">
        <v>389864200</v>
      </c>
      <c r="H93" s="73">
        <v>53681.078401674327</v>
      </c>
      <c r="I93" s="72"/>
    </row>
    <row r="94" spans="1:9" s="3" customFormat="1" x14ac:dyDescent="0.25">
      <c r="A94" s="45"/>
      <c r="C94" s="47" t="s">
        <v>88</v>
      </c>
      <c r="D94" s="68" t="s">
        <v>17</v>
      </c>
      <c r="E94" s="69" t="s">
        <v>89</v>
      </c>
      <c r="F94" s="46" t="s">
        <v>90</v>
      </c>
      <c r="G94" s="70">
        <v>389864200</v>
      </c>
      <c r="H94" s="42">
        <v>53681.078401674327</v>
      </c>
      <c r="I94" s="72" t="s">
        <v>33</v>
      </c>
    </row>
    <row r="95" spans="1:9" x14ac:dyDescent="0.25">
      <c r="A95" s="31"/>
      <c r="C95" s="34" t="s">
        <v>44</v>
      </c>
      <c r="D95" s="27"/>
      <c r="E95" s="35"/>
      <c r="F95" s="28"/>
      <c r="G95" s="33">
        <v>727436541</v>
      </c>
      <c r="H95" s="73">
        <v>100161.99997246165</v>
      </c>
      <c r="I95" s="36"/>
    </row>
    <row r="96" spans="1:9" s="3" customFormat="1" x14ac:dyDescent="0.25">
      <c r="A96" s="45"/>
      <c r="B96" s="44"/>
      <c r="C96" s="47" t="s">
        <v>91</v>
      </c>
      <c r="D96" s="68" t="s">
        <v>17</v>
      </c>
      <c r="E96" s="69" t="s">
        <v>89</v>
      </c>
      <c r="F96" s="39" t="s">
        <v>92</v>
      </c>
      <c r="G96" s="70">
        <v>42791239</v>
      </c>
      <c r="H96" s="42">
        <v>5891.9999724616528</v>
      </c>
      <c r="I96" s="43" t="s">
        <v>33</v>
      </c>
    </row>
    <row r="97" spans="1:9" s="3" customFormat="1" x14ac:dyDescent="0.25">
      <c r="A97" s="45"/>
      <c r="B97" s="44"/>
      <c r="C97" s="47" t="s">
        <v>93</v>
      </c>
      <c r="D97" s="68" t="s">
        <v>17</v>
      </c>
      <c r="E97" s="69" t="s">
        <v>89</v>
      </c>
      <c r="F97" s="39" t="s">
        <v>94</v>
      </c>
      <c r="G97" s="70">
        <v>317811376</v>
      </c>
      <c r="H97" s="42">
        <v>43760</v>
      </c>
      <c r="I97" s="43" t="s">
        <v>33</v>
      </c>
    </row>
    <row r="98" spans="1:9" s="3" customFormat="1" x14ac:dyDescent="0.25">
      <c r="A98" s="45"/>
      <c r="B98" s="44"/>
      <c r="C98" s="47" t="s">
        <v>95</v>
      </c>
      <c r="D98" s="68" t="s">
        <v>17</v>
      </c>
      <c r="E98" s="69" t="s">
        <v>89</v>
      </c>
      <c r="F98" s="74" t="s">
        <v>96</v>
      </c>
      <c r="G98" s="70">
        <v>145252000</v>
      </c>
      <c r="H98" s="42">
        <v>20000</v>
      </c>
      <c r="I98" s="43" t="s">
        <v>33</v>
      </c>
    </row>
    <row r="99" spans="1:9" x14ac:dyDescent="0.25">
      <c r="A99" s="45"/>
      <c r="C99" s="47" t="s">
        <v>97</v>
      </c>
      <c r="D99" s="68" t="s">
        <v>17</v>
      </c>
      <c r="E99" s="69" t="s">
        <v>89</v>
      </c>
      <c r="F99" s="39" t="s">
        <v>98</v>
      </c>
      <c r="G99" s="70">
        <v>221581926</v>
      </c>
      <c r="H99" s="42">
        <v>30510</v>
      </c>
      <c r="I99" s="43" t="s">
        <v>33</v>
      </c>
    </row>
    <row r="100" spans="1:9" x14ac:dyDescent="0.25">
      <c r="A100" s="45"/>
      <c r="C100" s="3" t="s">
        <v>65</v>
      </c>
      <c r="D100" s="39"/>
      <c r="E100" s="69"/>
      <c r="F100" s="39"/>
      <c r="G100" s="33">
        <v>1712578745</v>
      </c>
      <c r="H100" s="73">
        <v>235807.93999394157</v>
      </c>
      <c r="I100" s="43"/>
    </row>
    <row r="101" spans="1:9" x14ac:dyDescent="0.25">
      <c r="A101" s="45"/>
      <c r="C101" s="47" t="s">
        <v>99</v>
      </c>
      <c r="D101" s="68" t="s">
        <v>17</v>
      </c>
      <c r="E101" s="69" t="s">
        <v>89</v>
      </c>
      <c r="F101" s="39" t="s">
        <v>100</v>
      </c>
      <c r="G101" s="70">
        <v>1382799040</v>
      </c>
      <c r="H101" s="42">
        <v>190400</v>
      </c>
      <c r="I101" s="43" t="s">
        <v>33</v>
      </c>
    </row>
    <row r="102" spans="1:9" x14ac:dyDescent="0.25">
      <c r="A102" s="45"/>
      <c r="C102" s="47" t="s">
        <v>70</v>
      </c>
      <c r="D102" s="68" t="s">
        <v>17</v>
      </c>
      <c r="E102" s="69" t="s">
        <v>89</v>
      </c>
      <c r="F102" s="39" t="s">
        <v>101</v>
      </c>
      <c r="G102" s="70">
        <v>329779705</v>
      </c>
      <c r="H102" s="42">
        <v>45407.93999394156</v>
      </c>
      <c r="I102" s="43" t="s">
        <v>33</v>
      </c>
    </row>
    <row r="103" spans="1:9" x14ac:dyDescent="0.25">
      <c r="A103" s="45"/>
      <c r="C103" s="3" t="s">
        <v>102</v>
      </c>
      <c r="D103" s="39"/>
      <c r="E103" s="69"/>
      <c r="F103" s="39"/>
      <c r="G103" s="33">
        <v>90603193088</v>
      </c>
      <c r="H103" s="73">
        <v>12475310.920056177</v>
      </c>
      <c r="I103" s="43"/>
    </row>
    <row r="104" spans="1:9" x14ac:dyDescent="0.25">
      <c r="A104" s="45"/>
      <c r="C104" s="47" t="s">
        <v>103</v>
      </c>
      <c r="D104" s="68" t="s">
        <v>17</v>
      </c>
      <c r="E104" s="69" t="s">
        <v>89</v>
      </c>
      <c r="F104" s="57" t="s">
        <v>75</v>
      </c>
      <c r="G104" s="41">
        <v>90603193088</v>
      </c>
      <c r="H104" s="42">
        <v>12475310.920056177</v>
      </c>
      <c r="I104" s="43" t="s">
        <v>33</v>
      </c>
    </row>
    <row r="105" spans="1:9" x14ac:dyDescent="0.25">
      <c r="A105" s="59"/>
      <c r="B105" s="60" t="s">
        <v>104</v>
      </c>
      <c r="C105" s="61"/>
      <c r="D105" s="62"/>
      <c r="E105" s="63"/>
      <c r="F105" s="64"/>
      <c r="G105" s="65">
        <v>93433072574</v>
      </c>
      <c r="H105" s="66">
        <v>12864961.938424256</v>
      </c>
      <c r="I105" s="67"/>
    </row>
    <row r="106" spans="1:9" s="3" customFormat="1" x14ac:dyDescent="0.25">
      <c r="A106" s="59"/>
      <c r="B106" s="60" t="s">
        <v>105</v>
      </c>
      <c r="C106" s="61"/>
      <c r="D106" s="62"/>
      <c r="E106" s="63"/>
      <c r="F106" s="64"/>
      <c r="G106" s="65">
        <v>217058103802</v>
      </c>
      <c r="H106" s="66"/>
      <c r="I106" s="67"/>
    </row>
    <row r="107" spans="1:9" s="3" customFormat="1" x14ac:dyDescent="0.25">
      <c r="A107" s="44"/>
      <c r="B107" s="44"/>
      <c r="C107" s="44"/>
      <c r="D107" s="75"/>
      <c r="E107" s="44"/>
      <c r="F107" s="75"/>
      <c r="G107" s="76"/>
      <c r="H107" s="77"/>
      <c r="I107" s="78"/>
    </row>
    <row r="108" spans="1:9" x14ac:dyDescent="0.25">
      <c r="B108" s="79" t="s">
        <v>106</v>
      </c>
      <c r="C108" s="80"/>
      <c r="D108" s="81"/>
      <c r="E108" s="80"/>
      <c r="F108" s="81"/>
      <c r="G108" s="82">
        <v>123625031228</v>
      </c>
      <c r="I108" s="84"/>
    </row>
    <row r="109" spans="1:9" x14ac:dyDescent="0.25">
      <c r="B109" s="85" t="s">
        <v>107</v>
      </c>
      <c r="C109" s="86"/>
      <c r="D109" s="87"/>
      <c r="E109" s="86"/>
      <c r="F109" s="87"/>
      <c r="G109" s="88">
        <v>93433072574</v>
      </c>
      <c r="I109" s="84"/>
    </row>
    <row r="110" spans="1:9" x14ac:dyDescent="0.25">
      <c r="B110" s="89" t="s">
        <v>105</v>
      </c>
      <c r="C110" s="90"/>
      <c r="D110" s="91"/>
      <c r="E110" s="90"/>
      <c r="F110" s="91"/>
      <c r="G110" s="92">
        <v>217058103802</v>
      </c>
      <c r="H110" s="93"/>
      <c r="I110" s="94"/>
    </row>
    <row r="111" spans="1:9" x14ac:dyDescent="0.25">
      <c r="B111" s="95"/>
      <c r="C111" s="86"/>
      <c r="D111" s="87"/>
      <c r="E111" s="86"/>
      <c r="F111" s="87"/>
      <c r="G111" s="96"/>
      <c r="H111" s="93"/>
      <c r="I111" s="94"/>
    </row>
    <row r="112" spans="1:9" x14ac:dyDescent="0.25">
      <c r="A112" s="298" t="s">
        <v>4</v>
      </c>
      <c r="B112" s="299"/>
      <c r="C112" s="292"/>
      <c r="D112" s="292" t="s">
        <v>5</v>
      </c>
      <c r="E112" s="294" t="s">
        <v>6</v>
      </c>
      <c r="F112" s="294" t="s">
        <v>7</v>
      </c>
      <c r="G112" s="14" t="s">
        <v>108</v>
      </c>
      <c r="H112" s="15" t="s">
        <v>108</v>
      </c>
      <c r="I112" s="290" t="s">
        <v>10</v>
      </c>
    </row>
    <row r="113" spans="1:9" s="3" customFormat="1" x14ac:dyDescent="0.25">
      <c r="A113" s="300"/>
      <c r="B113" s="301"/>
      <c r="C113" s="293"/>
      <c r="D113" s="293"/>
      <c r="E113" s="295"/>
      <c r="F113" s="295"/>
      <c r="G113" s="21" t="s">
        <v>11</v>
      </c>
      <c r="H113" s="22" t="s">
        <v>12</v>
      </c>
      <c r="I113" s="291"/>
    </row>
    <row r="114" spans="1:9" s="3" customFormat="1" x14ac:dyDescent="0.25">
      <c r="A114" s="31" t="s">
        <v>109</v>
      </c>
      <c r="B114" s="44"/>
      <c r="C114" s="47"/>
      <c r="D114" s="68"/>
      <c r="E114" s="69"/>
      <c r="F114" s="97"/>
      <c r="G114" s="98"/>
      <c r="H114" s="99"/>
      <c r="I114" s="68"/>
    </row>
    <row r="115" spans="1:9" x14ac:dyDescent="0.25">
      <c r="A115" s="45"/>
      <c r="B115" s="3" t="s">
        <v>110</v>
      </c>
      <c r="C115" s="47"/>
      <c r="D115" s="68"/>
      <c r="E115" s="69"/>
      <c r="F115" s="97"/>
      <c r="G115" s="100"/>
      <c r="H115" s="101"/>
      <c r="I115" s="68"/>
    </row>
    <row r="116" spans="1:9" x14ac:dyDescent="0.25">
      <c r="A116" s="45"/>
      <c r="C116" s="102" t="s">
        <v>111</v>
      </c>
      <c r="D116" s="103" t="s">
        <v>112</v>
      </c>
      <c r="E116" s="103" t="s">
        <v>18</v>
      </c>
      <c r="F116" s="104">
        <v>45114</v>
      </c>
      <c r="G116" s="100">
        <v>986947187</v>
      </c>
      <c r="H116" s="42">
        <v>217476.92286508964</v>
      </c>
      <c r="I116" s="105" t="s">
        <v>33</v>
      </c>
    </row>
    <row r="117" spans="1:9" x14ac:dyDescent="0.25">
      <c r="A117" s="45"/>
      <c r="B117" s="44">
        <v>0</v>
      </c>
      <c r="C117" s="102" t="s">
        <v>113</v>
      </c>
      <c r="D117" s="103" t="s">
        <v>112</v>
      </c>
      <c r="E117" s="103" t="s">
        <v>18</v>
      </c>
      <c r="F117" s="104" t="s">
        <v>226</v>
      </c>
      <c r="G117" s="100">
        <v>1579447900</v>
      </c>
      <c r="H117" s="42">
        <v>31015.404676011345</v>
      </c>
      <c r="I117" s="105" t="s">
        <v>33</v>
      </c>
    </row>
    <row r="118" spans="1:9" x14ac:dyDescent="0.25">
      <c r="A118" s="45"/>
      <c r="C118" s="102" t="s">
        <v>114</v>
      </c>
      <c r="D118" s="103" t="s">
        <v>115</v>
      </c>
      <c r="E118" s="39" t="s">
        <v>18</v>
      </c>
      <c r="F118" s="104">
        <v>45121</v>
      </c>
      <c r="G118" s="100">
        <v>225252478</v>
      </c>
      <c r="H118" s="42">
        <v>31015.404676011345</v>
      </c>
      <c r="I118" s="105" t="s">
        <v>33</v>
      </c>
    </row>
    <row r="119" spans="1:9" x14ac:dyDescent="0.25">
      <c r="A119" s="45"/>
      <c r="C119" s="102" t="s">
        <v>116</v>
      </c>
      <c r="D119" s="103" t="s">
        <v>115</v>
      </c>
      <c r="E119" s="39" t="s">
        <v>18</v>
      </c>
      <c r="F119" s="104">
        <v>45112</v>
      </c>
      <c r="G119" s="100">
        <v>0</v>
      </c>
      <c r="H119" s="42">
        <v>0</v>
      </c>
      <c r="I119" s="105" t="s">
        <v>33</v>
      </c>
    </row>
    <row r="120" spans="1:9" x14ac:dyDescent="0.25">
      <c r="A120" s="45"/>
      <c r="C120" s="102" t="s">
        <v>117</v>
      </c>
      <c r="D120" s="103" t="s">
        <v>115</v>
      </c>
      <c r="E120" s="39" t="s">
        <v>18</v>
      </c>
      <c r="F120" s="104">
        <v>45291</v>
      </c>
      <c r="G120" s="100">
        <v>341452698</v>
      </c>
      <c r="H120" s="42">
        <v>47015.214661416023</v>
      </c>
      <c r="I120" s="105" t="s">
        <v>33</v>
      </c>
    </row>
    <row r="121" spans="1:9" x14ac:dyDescent="0.25">
      <c r="A121" s="107"/>
      <c r="B121" s="60" t="s">
        <v>118</v>
      </c>
      <c r="C121" s="108"/>
      <c r="D121" s="109"/>
      <c r="E121" s="110"/>
      <c r="F121" s="110"/>
      <c r="G121" s="111">
        <v>2146153076</v>
      </c>
      <c r="H121" s="112">
        <v>326522.94687852834</v>
      </c>
      <c r="I121" s="113"/>
    </row>
    <row r="122" spans="1:9" x14ac:dyDescent="0.25">
      <c r="A122" s="107"/>
      <c r="B122" s="60" t="s">
        <v>119</v>
      </c>
      <c r="C122" s="61"/>
      <c r="D122" s="62"/>
      <c r="E122" s="63"/>
      <c r="F122" s="114" t="s">
        <v>120</v>
      </c>
      <c r="G122" s="65">
        <v>3133100263</v>
      </c>
      <c r="H122" s="115">
        <v>326522.94687852834</v>
      </c>
      <c r="I122" s="116"/>
    </row>
    <row r="123" spans="1:9" x14ac:dyDescent="0.25">
      <c r="C123" s="117"/>
      <c r="D123" s="118"/>
      <c r="E123" s="117"/>
      <c r="F123" s="118"/>
      <c r="H123" s="106"/>
      <c r="I123" s="119"/>
    </row>
    <row r="124" spans="1:9" x14ac:dyDescent="0.25">
      <c r="B124" s="120" t="s">
        <v>106</v>
      </c>
      <c r="C124" s="80"/>
      <c r="D124" s="81"/>
      <c r="E124" s="80"/>
      <c r="F124" s="81"/>
      <c r="G124" s="82">
        <v>3133100263</v>
      </c>
      <c r="I124" s="94"/>
    </row>
    <row r="125" spans="1:9" x14ac:dyDescent="0.25">
      <c r="B125" s="121" t="s">
        <v>107</v>
      </c>
      <c r="C125" s="86"/>
      <c r="D125" s="87"/>
      <c r="E125" s="86"/>
      <c r="F125" s="87"/>
      <c r="G125" s="88">
        <v>0</v>
      </c>
      <c r="I125" s="94"/>
    </row>
    <row r="126" spans="1:9" x14ac:dyDescent="0.25">
      <c r="B126" s="122" t="s">
        <v>119</v>
      </c>
      <c r="C126" s="90"/>
      <c r="D126" s="91"/>
      <c r="E126" s="90"/>
      <c r="F126" s="91"/>
      <c r="G126" s="92">
        <v>3133100263</v>
      </c>
      <c r="I126" s="94"/>
    </row>
    <row r="127" spans="1:9" x14ac:dyDescent="0.25">
      <c r="B127" s="123"/>
      <c r="C127" s="86"/>
      <c r="D127" s="87"/>
      <c r="E127" s="86"/>
      <c r="F127" s="87"/>
      <c r="G127" s="96"/>
      <c r="H127" s="106"/>
      <c r="I127" s="94"/>
    </row>
    <row r="128" spans="1:9" outlineLevel="1" x14ac:dyDescent="0.25">
      <c r="B128" s="123"/>
      <c r="C128" s="86"/>
      <c r="D128" s="87"/>
      <c r="E128" s="86"/>
      <c r="F128" s="87"/>
      <c r="G128" s="96"/>
      <c r="H128" s="106"/>
      <c r="I128" s="94"/>
    </row>
    <row r="129" spans="1:9" outlineLevel="1" x14ac:dyDescent="0.25">
      <c r="B129" s="123"/>
      <c r="C129" s="86"/>
      <c r="D129" s="87"/>
      <c r="E129" s="86"/>
      <c r="F129" s="87"/>
      <c r="G129" s="96"/>
      <c r="H129" s="106"/>
      <c r="I129" s="94"/>
    </row>
    <row r="130" spans="1:9" outlineLevel="1" x14ac:dyDescent="0.25">
      <c r="B130" s="123"/>
      <c r="C130" s="86"/>
      <c r="D130" s="87"/>
      <c r="E130" s="86"/>
      <c r="F130" s="87"/>
      <c r="G130" s="96"/>
      <c r="H130" s="106"/>
      <c r="I130" s="94"/>
    </row>
    <row r="131" spans="1:9" outlineLevel="1" x14ac:dyDescent="0.25">
      <c r="B131" s="123"/>
      <c r="C131" s="86"/>
      <c r="D131" s="87"/>
      <c r="E131" s="86"/>
      <c r="F131" s="87"/>
      <c r="G131" s="96"/>
      <c r="H131" s="93"/>
      <c r="I131" s="94"/>
    </row>
    <row r="132" spans="1:9" outlineLevel="1" x14ac:dyDescent="0.25">
      <c r="B132" s="3"/>
      <c r="C132" s="124"/>
      <c r="D132" s="124"/>
      <c r="E132" s="124"/>
      <c r="F132" s="124"/>
      <c r="G132" s="125"/>
      <c r="H132" s="126"/>
      <c r="I132" s="124"/>
    </row>
    <row r="133" spans="1:9" outlineLevel="1" x14ac:dyDescent="0.25">
      <c r="A133" s="296" t="s">
        <v>0</v>
      </c>
      <c r="B133" s="296"/>
      <c r="C133" s="296"/>
      <c r="D133" s="296"/>
      <c r="E133" s="296"/>
      <c r="F133" s="296"/>
      <c r="G133" s="8"/>
      <c r="H133" s="2"/>
      <c r="I133" s="1" t="s">
        <v>1</v>
      </c>
    </row>
    <row r="134" spans="1:9" s="3" customFormat="1" outlineLevel="1" x14ac:dyDescent="0.25">
      <c r="A134" s="296" t="s">
        <v>279</v>
      </c>
      <c r="B134" s="296"/>
      <c r="C134" s="296"/>
      <c r="D134" s="296"/>
      <c r="E134" s="296"/>
      <c r="F134" s="296"/>
      <c r="G134" s="8"/>
      <c r="H134" s="2"/>
      <c r="I134" s="1"/>
    </row>
    <row r="135" spans="1:9" s="3" customFormat="1" outlineLevel="1" x14ac:dyDescent="0.25">
      <c r="A135" s="296" t="s">
        <v>2</v>
      </c>
      <c r="B135" s="296"/>
      <c r="C135" s="296"/>
      <c r="D135" s="296"/>
      <c r="E135" s="296"/>
      <c r="F135" s="296"/>
      <c r="G135" s="8"/>
      <c r="H135" s="2"/>
      <c r="I135" s="1"/>
    </row>
    <row r="136" spans="1:9" s="3" customFormat="1" outlineLevel="1" x14ac:dyDescent="0.25">
      <c r="D136" s="1"/>
      <c r="F136" s="1"/>
      <c r="G136" s="8"/>
      <c r="H136" s="6" t="s">
        <v>3</v>
      </c>
      <c r="I136" s="7">
        <v>7262.6</v>
      </c>
    </row>
    <row r="137" spans="1:9" s="3" customFormat="1" x14ac:dyDescent="0.25">
      <c r="A137" s="294" t="s">
        <v>4</v>
      </c>
      <c r="B137" s="294"/>
      <c r="C137" s="294"/>
      <c r="D137" s="294" t="s">
        <v>5</v>
      </c>
      <c r="E137" s="294" t="s">
        <v>6</v>
      </c>
      <c r="F137" s="294" t="s">
        <v>7</v>
      </c>
      <c r="G137" s="14" t="s">
        <v>108</v>
      </c>
      <c r="H137" s="15" t="s">
        <v>108</v>
      </c>
      <c r="I137" s="290" t="s">
        <v>10</v>
      </c>
    </row>
    <row r="138" spans="1:9" s="3" customFormat="1" x14ac:dyDescent="0.25">
      <c r="A138" s="297"/>
      <c r="B138" s="297"/>
      <c r="C138" s="297"/>
      <c r="D138" s="295"/>
      <c r="E138" s="295"/>
      <c r="F138" s="295"/>
      <c r="G138" s="21" t="s">
        <v>11</v>
      </c>
      <c r="H138" s="22" t="s">
        <v>12</v>
      </c>
      <c r="I138" s="291"/>
    </row>
    <row r="139" spans="1:9" s="3" customFormat="1" x14ac:dyDescent="0.25">
      <c r="A139" s="24" t="s">
        <v>121</v>
      </c>
      <c r="B139" s="127"/>
      <c r="C139" s="128"/>
      <c r="D139" s="68"/>
      <c r="E139" s="69"/>
      <c r="F139" s="39"/>
      <c r="G139" s="70"/>
      <c r="H139" s="71"/>
      <c r="I139" s="39"/>
    </row>
    <row r="140" spans="1:9" x14ac:dyDescent="0.25">
      <c r="A140" s="31"/>
      <c r="B140" s="3" t="s">
        <v>122</v>
      </c>
      <c r="C140" s="47"/>
      <c r="D140" s="68"/>
      <c r="E140" s="69"/>
      <c r="F140" s="39"/>
      <c r="G140" s="70"/>
      <c r="H140" s="71"/>
      <c r="I140" s="39"/>
    </row>
    <row r="141" spans="1:9" x14ac:dyDescent="0.25">
      <c r="A141" s="31"/>
      <c r="B141" s="3"/>
      <c r="C141" s="47" t="s">
        <v>123</v>
      </c>
      <c r="D141" s="129" t="s">
        <v>124</v>
      </c>
      <c r="E141" s="130" t="s">
        <v>18</v>
      </c>
      <c r="F141" s="131" t="s">
        <v>125</v>
      </c>
      <c r="G141" s="132">
        <v>9591904648</v>
      </c>
      <c r="H141" s="133">
        <v>0</v>
      </c>
      <c r="I141" s="131" t="s">
        <v>125</v>
      </c>
    </row>
    <row r="142" spans="1:9" hidden="1" x14ac:dyDescent="0.25">
      <c r="A142" s="45"/>
      <c r="C142" s="134" t="s">
        <v>62</v>
      </c>
      <c r="D142" s="129" t="s">
        <v>124</v>
      </c>
      <c r="E142" s="130" t="s">
        <v>18</v>
      </c>
      <c r="F142" s="131" t="s">
        <v>125</v>
      </c>
      <c r="G142" s="132">
        <v>0</v>
      </c>
      <c r="H142" s="133">
        <v>0</v>
      </c>
      <c r="I142" s="131" t="s">
        <v>125</v>
      </c>
    </row>
    <row r="143" spans="1:9" x14ac:dyDescent="0.25">
      <c r="A143" s="45"/>
      <c r="C143" s="134" t="s">
        <v>126</v>
      </c>
      <c r="D143" s="129" t="s">
        <v>124</v>
      </c>
      <c r="E143" s="130" t="s">
        <v>18</v>
      </c>
      <c r="F143" s="131" t="s">
        <v>125</v>
      </c>
      <c r="G143" s="132">
        <v>22332495000</v>
      </c>
      <c r="H143" s="133">
        <v>0</v>
      </c>
      <c r="I143" s="131" t="s">
        <v>125</v>
      </c>
    </row>
    <row r="144" spans="1:9" x14ac:dyDescent="0.25">
      <c r="A144" s="45"/>
      <c r="C144" s="134" t="s">
        <v>127</v>
      </c>
      <c r="D144" s="129" t="s">
        <v>124</v>
      </c>
      <c r="E144" s="130" t="s">
        <v>18</v>
      </c>
      <c r="F144" s="131" t="s">
        <v>125</v>
      </c>
      <c r="G144" s="132">
        <v>23603450000</v>
      </c>
      <c r="H144" s="133">
        <v>0</v>
      </c>
      <c r="I144" s="131" t="s">
        <v>125</v>
      </c>
    </row>
    <row r="145" spans="1:9" x14ac:dyDescent="0.25">
      <c r="A145" s="45"/>
      <c r="C145" s="134" t="s">
        <v>128</v>
      </c>
      <c r="D145" s="129" t="s">
        <v>124</v>
      </c>
      <c r="E145" s="130" t="s">
        <v>18</v>
      </c>
      <c r="F145" s="131" t="s">
        <v>125</v>
      </c>
      <c r="G145" s="132">
        <v>14700000000</v>
      </c>
      <c r="H145" s="133">
        <v>0</v>
      </c>
      <c r="I145" s="131" t="s">
        <v>125</v>
      </c>
    </row>
    <row r="146" spans="1:9" x14ac:dyDescent="0.25">
      <c r="A146" s="45"/>
      <c r="C146" s="134" t="s">
        <v>129</v>
      </c>
      <c r="D146" s="129" t="s">
        <v>124</v>
      </c>
      <c r="E146" s="130" t="s">
        <v>18</v>
      </c>
      <c r="F146" s="131" t="s">
        <v>125</v>
      </c>
      <c r="G146" s="132">
        <v>924771042</v>
      </c>
      <c r="H146" s="133">
        <v>0</v>
      </c>
      <c r="I146" s="131" t="s">
        <v>125</v>
      </c>
    </row>
    <row r="147" spans="1:9" x14ac:dyDescent="0.25">
      <c r="A147" s="45"/>
      <c r="C147" s="134" t="s">
        <v>130</v>
      </c>
      <c r="D147" s="129" t="s">
        <v>124</v>
      </c>
      <c r="E147" s="130" t="s">
        <v>18</v>
      </c>
      <c r="F147" s="131" t="s">
        <v>125</v>
      </c>
      <c r="G147" s="132">
        <v>7262600000</v>
      </c>
      <c r="H147" s="133">
        <v>0</v>
      </c>
      <c r="I147" s="131" t="s">
        <v>125</v>
      </c>
    </row>
    <row r="148" spans="1:9" x14ac:dyDescent="0.25">
      <c r="A148" s="45"/>
      <c r="C148" s="134" t="s">
        <v>131</v>
      </c>
      <c r="D148" s="129" t="s">
        <v>124</v>
      </c>
      <c r="E148" s="130" t="s">
        <v>18</v>
      </c>
      <c r="F148" s="131" t="s">
        <v>125</v>
      </c>
      <c r="G148" s="132">
        <v>53016980000</v>
      </c>
      <c r="H148" s="133">
        <v>0</v>
      </c>
      <c r="I148" s="131" t="s">
        <v>125</v>
      </c>
    </row>
    <row r="149" spans="1:9" x14ac:dyDescent="0.25">
      <c r="A149" s="45"/>
      <c r="C149" s="134" t="s">
        <v>132</v>
      </c>
      <c r="D149" s="129" t="s">
        <v>124</v>
      </c>
      <c r="E149" s="130" t="s">
        <v>18</v>
      </c>
      <c r="F149" s="131" t="s">
        <v>125</v>
      </c>
      <c r="G149" s="132">
        <v>8134112000</v>
      </c>
      <c r="H149" s="133">
        <v>0</v>
      </c>
      <c r="I149" s="131" t="s">
        <v>125</v>
      </c>
    </row>
    <row r="150" spans="1:9" x14ac:dyDescent="0.25">
      <c r="A150" s="45"/>
      <c r="C150" s="134" t="s">
        <v>133</v>
      </c>
      <c r="D150" s="129" t="s">
        <v>124</v>
      </c>
      <c r="E150" s="130" t="s">
        <v>18</v>
      </c>
      <c r="F150" s="131" t="s">
        <v>125</v>
      </c>
      <c r="G150" s="132">
        <v>5576029080</v>
      </c>
      <c r="H150" s="133">
        <v>0</v>
      </c>
      <c r="I150" s="131" t="s">
        <v>125</v>
      </c>
    </row>
    <row r="151" spans="1:9" x14ac:dyDescent="0.25">
      <c r="A151" s="45"/>
      <c r="C151" s="134" t="s">
        <v>134</v>
      </c>
      <c r="D151" s="129" t="s">
        <v>124</v>
      </c>
      <c r="E151" s="130" t="s">
        <v>18</v>
      </c>
      <c r="F151" s="131" t="s">
        <v>125</v>
      </c>
      <c r="G151" s="132">
        <v>9873454224</v>
      </c>
      <c r="H151" s="133">
        <v>0</v>
      </c>
      <c r="I151" s="131" t="s">
        <v>33</v>
      </c>
    </row>
    <row r="152" spans="1:9" ht="15" customHeight="1" x14ac:dyDescent="0.25">
      <c r="A152" s="45"/>
      <c r="C152" s="134" t="s">
        <v>135</v>
      </c>
      <c r="D152" s="129" t="s">
        <v>124</v>
      </c>
      <c r="E152" s="130" t="s">
        <v>18</v>
      </c>
      <c r="F152" s="131" t="s">
        <v>125</v>
      </c>
      <c r="G152" s="132">
        <v>193499846</v>
      </c>
      <c r="H152" s="133">
        <v>0</v>
      </c>
      <c r="I152" s="131" t="s">
        <v>33</v>
      </c>
    </row>
    <row r="153" spans="1:9" ht="21.75" hidden="1" customHeight="1" x14ac:dyDescent="0.25">
      <c r="A153" s="45"/>
      <c r="C153" s="134" t="s">
        <v>136</v>
      </c>
      <c r="D153" s="129" t="s">
        <v>124</v>
      </c>
      <c r="E153" s="130" t="s">
        <v>18</v>
      </c>
      <c r="F153" s="131" t="s">
        <v>125</v>
      </c>
      <c r="G153" s="132">
        <v>0</v>
      </c>
      <c r="H153" s="133">
        <v>0</v>
      </c>
      <c r="I153" s="131" t="s">
        <v>33</v>
      </c>
    </row>
    <row r="154" spans="1:9" x14ac:dyDescent="0.25">
      <c r="A154" s="45"/>
      <c r="C154" s="134" t="s">
        <v>137</v>
      </c>
      <c r="D154" s="129" t="s">
        <v>124</v>
      </c>
      <c r="E154" s="130" t="s">
        <v>18</v>
      </c>
      <c r="F154" s="131" t="s">
        <v>125</v>
      </c>
      <c r="G154" s="132">
        <v>106750197</v>
      </c>
      <c r="H154" s="133">
        <v>0</v>
      </c>
      <c r="I154" s="131" t="s">
        <v>33</v>
      </c>
    </row>
    <row r="155" spans="1:9" x14ac:dyDescent="0.25">
      <c r="A155" s="107"/>
      <c r="B155" s="60" t="s">
        <v>138</v>
      </c>
      <c r="C155" s="135"/>
      <c r="D155" s="136"/>
      <c r="E155" s="137"/>
      <c r="F155" s="138"/>
      <c r="G155" s="179">
        <v>155316046037</v>
      </c>
      <c r="H155" s="139">
        <v>0</v>
      </c>
      <c r="I155" s="140"/>
    </row>
    <row r="156" spans="1:9" x14ac:dyDescent="0.25">
      <c r="A156" s="45"/>
      <c r="B156" s="3" t="s">
        <v>139</v>
      </c>
      <c r="C156" s="134"/>
      <c r="D156" s="129"/>
      <c r="E156" s="130"/>
      <c r="F156" s="131"/>
      <c r="G156" s="132"/>
      <c r="H156" s="133"/>
      <c r="I156" s="141"/>
    </row>
    <row r="157" spans="1:9" x14ac:dyDescent="0.25">
      <c r="A157" s="45"/>
      <c r="B157" s="3"/>
      <c r="C157" s="134" t="s">
        <v>62</v>
      </c>
      <c r="D157" s="129" t="s">
        <v>124</v>
      </c>
      <c r="E157" s="130" t="s">
        <v>89</v>
      </c>
      <c r="F157" s="131" t="s">
        <v>125</v>
      </c>
      <c r="G157" s="132">
        <v>1811153143</v>
      </c>
      <c r="H157" s="133">
        <v>0</v>
      </c>
      <c r="I157" s="131" t="s">
        <v>125</v>
      </c>
    </row>
    <row r="158" spans="1:9" x14ac:dyDescent="0.25">
      <c r="A158" s="45"/>
      <c r="B158" s="3"/>
      <c r="C158" s="134" t="s">
        <v>126</v>
      </c>
      <c r="D158" s="129" t="s">
        <v>124</v>
      </c>
      <c r="E158" s="130" t="s">
        <v>89</v>
      </c>
      <c r="F158" s="131" t="s">
        <v>125</v>
      </c>
      <c r="G158" s="132">
        <v>14924643000</v>
      </c>
      <c r="H158" s="133">
        <v>0</v>
      </c>
      <c r="I158" s="131" t="s">
        <v>125</v>
      </c>
    </row>
    <row r="159" spans="1:9" x14ac:dyDescent="0.25">
      <c r="A159" s="45"/>
      <c r="B159" s="3"/>
      <c r="C159" s="134" t="s">
        <v>127</v>
      </c>
      <c r="D159" s="129" t="s">
        <v>124</v>
      </c>
      <c r="E159" s="130" t="s">
        <v>89</v>
      </c>
      <c r="F159" s="131" t="s">
        <v>125</v>
      </c>
      <c r="G159" s="132">
        <v>29050400000</v>
      </c>
      <c r="H159" s="133">
        <v>0</v>
      </c>
      <c r="I159" s="131" t="s">
        <v>125</v>
      </c>
    </row>
    <row r="160" spans="1:9" x14ac:dyDescent="0.25">
      <c r="A160" s="45"/>
      <c r="B160" s="3"/>
      <c r="C160" s="134" t="s">
        <v>129</v>
      </c>
      <c r="D160" s="129" t="s">
        <v>124</v>
      </c>
      <c r="E160" s="130" t="s">
        <v>89</v>
      </c>
      <c r="F160" s="131" t="s">
        <v>125</v>
      </c>
      <c r="G160" s="132">
        <v>4633950370</v>
      </c>
      <c r="H160" s="133">
        <v>0</v>
      </c>
      <c r="I160" s="131" t="s">
        <v>125</v>
      </c>
    </row>
    <row r="161" spans="1:9" x14ac:dyDescent="0.25">
      <c r="A161" s="45"/>
      <c r="B161" s="3"/>
      <c r="C161" s="134" t="s">
        <v>131</v>
      </c>
      <c r="D161" s="129" t="s">
        <v>124</v>
      </c>
      <c r="E161" s="130" t="s">
        <v>89</v>
      </c>
      <c r="F161" s="131" t="s">
        <v>125</v>
      </c>
      <c r="G161" s="132">
        <v>55976937094</v>
      </c>
      <c r="H161" s="133">
        <v>0</v>
      </c>
      <c r="I161" s="131" t="s">
        <v>125</v>
      </c>
    </row>
    <row r="162" spans="1:9" x14ac:dyDescent="0.25">
      <c r="A162" s="45"/>
      <c r="B162" s="3"/>
      <c r="C162" s="134" t="s">
        <v>132</v>
      </c>
      <c r="D162" s="129" t="s">
        <v>124</v>
      </c>
      <c r="E162" s="130" t="s">
        <v>89</v>
      </c>
      <c r="F162" s="131" t="s">
        <v>125</v>
      </c>
      <c r="G162" s="132">
        <v>6391088000</v>
      </c>
      <c r="H162" s="133">
        <v>0</v>
      </c>
      <c r="I162" s="131" t="s">
        <v>125</v>
      </c>
    </row>
    <row r="163" spans="1:9" x14ac:dyDescent="0.25">
      <c r="A163" s="45"/>
      <c r="B163" s="3"/>
      <c r="C163" s="134" t="s">
        <v>140</v>
      </c>
      <c r="D163" s="129" t="s">
        <v>124</v>
      </c>
      <c r="E163" s="130" t="s">
        <v>89</v>
      </c>
      <c r="F163" s="131" t="s">
        <v>125</v>
      </c>
      <c r="G163" s="132">
        <v>14525200147</v>
      </c>
      <c r="H163" s="133">
        <v>2000000.020240685</v>
      </c>
      <c r="I163" s="131" t="s">
        <v>33</v>
      </c>
    </row>
    <row r="164" spans="1:9" x14ac:dyDescent="0.25">
      <c r="A164" s="107"/>
      <c r="B164" s="60" t="s">
        <v>141</v>
      </c>
      <c r="C164" s="135"/>
      <c r="D164" s="136"/>
      <c r="E164" s="137"/>
      <c r="F164" s="138"/>
      <c r="G164" s="179">
        <v>127313371754</v>
      </c>
      <c r="H164" s="139">
        <v>2000000.020240685</v>
      </c>
      <c r="I164" s="140"/>
    </row>
    <row r="165" spans="1:9" x14ac:dyDescent="0.25">
      <c r="A165" s="107"/>
      <c r="B165" s="60" t="s">
        <v>142</v>
      </c>
      <c r="C165" s="61"/>
      <c r="D165" s="62"/>
      <c r="E165" s="63"/>
      <c r="F165" s="64"/>
      <c r="G165" s="65">
        <v>282629417791</v>
      </c>
      <c r="H165" s="115">
        <v>2000000.020240685</v>
      </c>
      <c r="I165" s="116"/>
    </row>
    <row r="166" spans="1:9" ht="14.25" customHeight="1" x14ac:dyDescent="0.25">
      <c r="B166" s="3"/>
      <c r="C166" s="142"/>
      <c r="D166" s="143"/>
      <c r="E166" s="142"/>
      <c r="F166" s="143"/>
      <c r="G166" s="144"/>
      <c r="H166" s="145"/>
      <c r="I166" s="146"/>
    </row>
    <row r="167" spans="1:9" ht="14.25" customHeight="1" x14ac:dyDescent="0.25">
      <c r="B167" s="79" t="s">
        <v>106</v>
      </c>
      <c r="C167" s="80"/>
      <c r="D167" s="81"/>
      <c r="E167" s="80"/>
      <c r="F167" s="81"/>
      <c r="G167" s="82">
        <v>155316046037</v>
      </c>
      <c r="I167" s="94"/>
    </row>
    <row r="168" spans="1:9" x14ac:dyDescent="0.25">
      <c r="B168" s="85" t="s">
        <v>107</v>
      </c>
      <c r="C168" s="86"/>
      <c r="D168" s="87"/>
      <c r="E168" s="86"/>
      <c r="F168" s="87"/>
      <c r="G168" s="88">
        <v>127313371754</v>
      </c>
      <c r="I168" s="94"/>
    </row>
    <row r="169" spans="1:9" x14ac:dyDescent="0.25">
      <c r="B169" s="89" t="s">
        <v>142</v>
      </c>
      <c r="C169" s="90"/>
      <c r="D169" s="91"/>
      <c r="E169" s="90"/>
      <c r="F169" s="91"/>
      <c r="G169" s="92">
        <v>282629417791</v>
      </c>
      <c r="I169" s="94"/>
    </row>
    <row r="170" spans="1:9" x14ac:dyDescent="0.25">
      <c r="A170" s="95"/>
      <c r="B170" s="95"/>
      <c r="C170" s="95"/>
      <c r="D170" s="94"/>
      <c r="E170" s="95"/>
      <c r="F170" s="94"/>
      <c r="G170" s="147"/>
      <c r="H170" s="148"/>
      <c r="I170" s="87"/>
    </row>
    <row r="171" spans="1:9" ht="27.6" x14ac:dyDescent="0.25">
      <c r="A171" s="10"/>
      <c r="B171" s="11"/>
      <c r="C171" s="12" t="s">
        <v>4</v>
      </c>
      <c r="D171" s="13" t="s">
        <v>5</v>
      </c>
      <c r="E171" s="13" t="s">
        <v>6</v>
      </c>
      <c r="F171" s="13" t="s">
        <v>7</v>
      </c>
      <c r="G171" s="14" t="s">
        <v>108</v>
      </c>
      <c r="H171" s="15" t="s">
        <v>108</v>
      </c>
      <c r="I171" s="16" t="s">
        <v>10</v>
      </c>
    </row>
    <row r="172" spans="1:9" x14ac:dyDescent="0.25">
      <c r="A172" s="17"/>
      <c r="B172" s="18"/>
      <c r="C172" s="19"/>
      <c r="D172" s="20"/>
      <c r="E172" s="20"/>
      <c r="F172" s="20"/>
      <c r="G172" s="21" t="s">
        <v>11</v>
      </c>
      <c r="H172" s="22" t="s">
        <v>12</v>
      </c>
      <c r="I172" s="23"/>
    </row>
    <row r="173" spans="1:9" x14ac:dyDescent="0.25">
      <c r="A173" s="31" t="s">
        <v>143</v>
      </c>
      <c r="C173" s="95"/>
      <c r="D173" s="149"/>
      <c r="E173" s="150"/>
      <c r="F173" s="149"/>
      <c r="G173" s="70"/>
      <c r="H173" s="71"/>
      <c r="I173" s="72"/>
    </row>
    <row r="174" spans="1:9" x14ac:dyDescent="0.25">
      <c r="A174" s="45"/>
      <c r="C174" s="95"/>
      <c r="D174" s="149"/>
      <c r="E174" s="150"/>
      <c r="F174" s="149"/>
      <c r="G174" s="70"/>
      <c r="H174" s="71"/>
      <c r="I174" s="72"/>
    </row>
    <row r="175" spans="1:9" x14ac:dyDescent="0.25">
      <c r="A175" s="45"/>
      <c r="B175" s="3" t="s">
        <v>144</v>
      </c>
      <c r="D175" s="39"/>
      <c r="E175" s="69"/>
      <c r="F175" s="39"/>
      <c r="G175" s="70"/>
      <c r="H175" s="101"/>
      <c r="I175" s="39"/>
    </row>
    <row r="176" spans="1:9" x14ac:dyDescent="0.25">
      <c r="A176" s="45"/>
      <c r="B176" s="3"/>
      <c r="C176" s="44" t="s">
        <v>145</v>
      </c>
      <c r="D176" s="151" t="s">
        <v>146</v>
      </c>
      <c r="E176" s="152" t="s">
        <v>18</v>
      </c>
      <c r="F176" s="151" t="s">
        <v>147</v>
      </c>
      <c r="G176" s="70">
        <v>5707314210</v>
      </c>
      <c r="H176" s="101">
        <v>785850</v>
      </c>
      <c r="I176" s="105" t="s">
        <v>33</v>
      </c>
    </row>
    <row r="177" spans="1:9" x14ac:dyDescent="0.25">
      <c r="A177" s="45"/>
      <c r="B177" s="3"/>
      <c r="C177" s="44" t="s">
        <v>148</v>
      </c>
      <c r="D177" s="151" t="s">
        <v>146</v>
      </c>
      <c r="E177" s="152" t="s">
        <v>18</v>
      </c>
      <c r="F177" s="151" t="s">
        <v>147</v>
      </c>
      <c r="G177" s="70">
        <v>519275900</v>
      </c>
      <c r="H177" s="101">
        <v>71500</v>
      </c>
      <c r="I177" s="105" t="s">
        <v>33</v>
      </c>
    </row>
    <row r="178" spans="1:9" x14ac:dyDescent="0.25">
      <c r="A178" s="45"/>
      <c r="B178" s="3"/>
      <c r="C178" s="44" t="s">
        <v>149</v>
      </c>
      <c r="D178" s="151" t="s">
        <v>146</v>
      </c>
      <c r="E178" s="152" t="s">
        <v>18</v>
      </c>
      <c r="F178" s="151" t="s">
        <v>147</v>
      </c>
      <c r="G178" s="70">
        <v>4660410420</v>
      </c>
      <c r="H178" s="101">
        <v>641700</v>
      </c>
      <c r="I178" s="105" t="s">
        <v>33</v>
      </c>
    </row>
    <row r="179" spans="1:9" x14ac:dyDescent="0.25">
      <c r="A179" s="45"/>
      <c r="B179" s="3"/>
      <c r="C179" s="44" t="s">
        <v>150</v>
      </c>
      <c r="D179" s="151" t="s">
        <v>146</v>
      </c>
      <c r="E179" s="152" t="s">
        <v>18</v>
      </c>
      <c r="F179" s="151" t="s">
        <v>147</v>
      </c>
      <c r="G179" s="70">
        <v>480420990</v>
      </c>
      <c r="H179" s="101">
        <v>66150</v>
      </c>
      <c r="I179" s="105" t="s">
        <v>33</v>
      </c>
    </row>
    <row r="180" spans="1:9" x14ac:dyDescent="0.25">
      <c r="A180" s="45"/>
      <c r="B180" s="3"/>
      <c r="C180" s="44" t="s">
        <v>151</v>
      </c>
      <c r="D180" s="151" t="s">
        <v>146</v>
      </c>
      <c r="E180" s="152" t="s">
        <v>18</v>
      </c>
      <c r="F180" s="151" t="s">
        <v>147</v>
      </c>
      <c r="G180" s="70">
        <v>10486903896</v>
      </c>
      <c r="H180" s="101">
        <v>1443960</v>
      </c>
      <c r="I180" s="105" t="s">
        <v>33</v>
      </c>
    </row>
    <row r="181" spans="1:9" x14ac:dyDescent="0.25">
      <c r="A181" s="45"/>
      <c r="B181" s="3"/>
      <c r="C181" s="44" t="s">
        <v>152</v>
      </c>
      <c r="D181" s="151" t="s">
        <v>146</v>
      </c>
      <c r="E181" s="152" t="s">
        <v>18</v>
      </c>
      <c r="F181" s="151" t="s">
        <v>147</v>
      </c>
      <c r="G181" s="70">
        <v>11554796600</v>
      </c>
      <c r="H181" s="101">
        <v>1591000</v>
      </c>
      <c r="I181" s="105" t="s">
        <v>33</v>
      </c>
    </row>
    <row r="182" spans="1:9" x14ac:dyDescent="0.25">
      <c r="A182" s="45"/>
      <c r="B182" s="3"/>
      <c r="C182" s="44" t="s">
        <v>153</v>
      </c>
      <c r="D182" s="151" t="s">
        <v>146</v>
      </c>
      <c r="E182" s="152" t="s">
        <v>18</v>
      </c>
      <c r="F182" s="151" t="s">
        <v>147</v>
      </c>
      <c r="G182" s="70">
        <v>14951340318</v>
      </c>
      <c r="H182" s="101">
        <v>2058676.0000550766</v>
      </c>
      <c r="I182" s="105" t="s">
        <v>33</v>
      </c>
    </row>
    <row r="183" spans="1:9" x14ac:dyDescent="0.25">
      <c r="A183" s="45"/>
      <c r="C183" s="117" t="s">
        <v>154</v>
      </c>
      <c r="D183" s="151" t="s">
        <v>146</v>
      </c>
      <c r="E183" s="152" t="s">
        <v>18</v>
      </c>
      <c r="F183" s="151" t="s">
        <v>147</v>
      </c>
      <c r="G183" s="70">
        <v>992281775</v>
      </c>
      <c r="H183" s="101">
        <v>136628.9999449233</v>
      </c>
      <c r="I183" s="105" t="s">
        <v>33</v>
      </c>
    </row>
    <row r="184" spans="1:9" x14ac:dyDescent="0.25">
      <c r="A184" s="45"/>
      <c r="C184" s="117" t="s">
        <v>155</v>
      </c>
      <c r="D184" s="151" t="s">
        <v>146</v>
      </c>
      <c r="E184" s="152" t="s">
        <v>18</v>
      </c>
      <c r="F184" s="151" t="s">
        <v>147</v>
      </c>
      <c r="G184" s="70">
        <v>1344091130</v>
      </c>
      <c r="H184" s="101">
        <v>185070.24068515407</v>
      </c>
      <c r="I184" s="105" t="s">
        <v>33</v>
      </c>
    </row>
    <row r="185" spans="1:9" x14ac:dyDescent="0.25">
      <c r="A185" s="45"/>
      <c r="C185" s="44" t="s">
        <v>156</v>
      </c>
      <c r="D185" s="151" t="s">
        <v>146</v>
      </c>
      <c r="E185" s="152" t="s">
        <v>18</v>
      </c>
      <c r="F185" s="151" t="s">
        <v>147</v>
      </c>
      <c r="G185" s="70">
        <v>94472700</v>
      </c>
      <c r="H185" s="101">
        <v>0</v>
      </c>
      <c r="I185" s="105" t="s">
        <v>33</v>
      </c>
    </row>
    <row r="186" spans="1:9" x14ac:dyDescent="0.25">
      <c r="A186" s="45"/>
      <c r="C186" s="44" t="s">
        <v>157</v>
      </c>
      <c r="D186" s="151" t="s">
        <v>146</v>
      </c>
      <c r="E186" s="152" t="s">
        <v>18</v>
      </c>
      <c r="F186" s="151" t="s">
        <v>147</v>
      </c>
      <c r="G186" s="70">
        <v>1293319</v>
      </c>
      <c r="H186" s="101">
        <v>178.07933797813453</v>
      </c>
      <c r="I186" s="105" t="s">
        <v>33</v>
      </c>
    </row>
    <row r="187" spans="1:9" x14ac:dyDescent="0.25">
      <c r="A187" s="107"/>
      <c r="B187" s="60" t="s">
        <v>158</v>
      </c>
      <c r="C187" s="153"/>
      <c r="D187" s="154"/>
      <c r="E187" s="155"/>
      <c r="F187" s="155"/>
      <c r="G187" s="65">
        <v>50792601258</v>
      </c>
      <c r="H187" s="157">
        <v>6980713.3200231316</v>
      </c>
      <c r="I187" s="158"/>
    </row>
    <row r="188" spans="1:9" x14ac:dyDescent="0.25">
      <c r="A188" s="45"/>
      <c r="B188" s="3"/>
      <c r="C188" s="159"/>
      <c r="D188" s="160"/>
      <c r="E188" s="161"/>
      <c r="F188" s="151"/>
      <c r="G188" s="33"/>
      <c r="H188" s="162"/>
      <c r="I188" s="163"/>
    </row>
    <row r="189" spans="1:9" x14ac:dyDescent="0.25">
      <c r="A189" s="45"/>
      <c r="B189" s="3" t="s">
        <v>159</v>
      </c>
      <c r="C189" s="159"/>
      <c r="D189" s="160"/>
      <c r="E189" s="161"/>
      <c r="F189" s="151"/>
      <c r="G189" s="33"/>
      <c r="H189" s="162"/>
      <c r="I189" s="163"/>
    </row>
    <row r="190" spans="1:9" x14ac:dyDescent="0.25">
      <c r="A190" s="45"/>
      <c r="C190" s="44" t="s">
        <v>160</v>
      </c>
      <c r="D190" s="151" t="s">
        <v>146</v>
      </c>
      <c r="E190" s="164" t="s">
        <v>18</v>
      </c>
      <c r="F190" s="46">
        <v>44746</v>
      </c>
      <c r="G190" s="70">
        <v>694483656.25600004</v>
      </c>
      <c r="H190" s="101">
        <v>6795465</v>
      </c>
      <c r="I190" s="105"/>
    </row>
    <row r="191" spans="1:9" x14ac:dyDescent="0.25">
      <c r="A191" s="107"/>
      <c r="B191" s="60" t="s">
        <v>161</v>
      </c>
      <c r="C191" s="153"/>
      <c r="D191" s="154"/>
      <c r="E191" s="155"/>
      <c r="F191" s="154"/>
      <c r="G191" s="65">
        <v>694483656.25600004</v>
      </c>
      <c r="H191" s="156">
        <v>6795465</v>
      </c>
      <c r="I191" s="158"/>
    </row>
    <row r="192" spans="1:9" x14ac:dyDescent="0.25">
      <c r="A192" s="107"/>
      <c r="B192" s="60" t="s">
        <v>162</v>
      </c>
      <c r="C192" s="61"/>
      <c r="D192" s="64"/>
      <c r="E192" s="63"/>
      <c r="F192" s="64"/>
      <c r="G192" s="65">
        <v>51487084914.255997</v>
      </c>
      <c r="H192" s="115">
        <v>13776178.320023131</v>
      </c>
      <c r="I192" s="116"/>
    </row>
    <row r="193" spans="1:9" x14ac:dyDescent="0.25">
      <c r="C193" s="117"/>
      <c r="D193" s="118"/>
      <c r="E193" s="117"/>
      <c r="F193" s="118"/>
      <c r="I193" s="119"/>
    </row>
    <row r="194" spans="1:9" x14ac:dyDescent="0.25">
      <c r="B194" s="120" t="s">
        <v>106</v>
      </c>
      <c r="C194" s="80"/>
      <c r="D194" s="81"/>
      <c r="E194" s="80"/>
      <c r="F194" s="81"/>
      <c r="G194" s="82">
        <v>51487084914.255997</v>
      </c>
      <c r="I194" s="119"/>
    </row>
    <row r="195" spans="1:9" x14ac:dyDescent="0.25">
      <c r="B195" s="121" t="s">
        <v>107</v>
      </c>
      <c r="C195" s="86"/>
      <c r="D195" s="87"/>
      <c r="E195" s="86"/>
      <c r="F195" s="87"/>
      <c r="G195" s="88">
        <v>0</v>
      </c>
      <c r="I195" s="119"/>
    </row>
    <row r="196" spans="1:9" x14ac:dyDescent="0.25">
      <c r="B196" s="122" t="s">
        <v>162</v>
      </c>
      <c r="C196" s="90"/>
      <c r="D196" s="91"/>
      <c r="E196" s="90"/>
      <c r="F196" s="91"/>
      <c r="G196" s="92">
        <v>51487084914.255997</v>
      </c>
      <c r="I196" s="119"/>
    </row>
    <row r="197" spans="1:9" x14ac:dyDescent="0.25">
      <c r="C197" s="117"/>
      <c r="D197" s="118"/>
      <c r="E197" s="117"/>
      <c r="F197" s="118"/>
      <c r="I197" s="119"/>
    </row>
    <row r="198" spans="1:9" x14ac:dyDescent="0.25">
      <c r="A198" s="10"/>
      <c r="B198" s="11"/>
      <c r="C198" s="292" t="s">
        <v>4</v>
      </c>
      <c r="D198" s="292" t="s">
        <v>5</v>
      </c>
      <c r="E198" s="294" t="s">
        <v>6</v>
      </c>
      <c r="F198" s="294" t="s">
        <v>7</v>
      </c>
      <c r="G198" s="14" t="s">
        <v>108</v>
      </c>
      <c r="H198" s="15" t="s">
        <v>108</v>
      </c>
      <c r="I198" s="290" t="s">
        <v>10</v>
      </c>
    </row>
    <row r="199" spans="1:9" x14ac:dyDescent="0.25">
      <c r="A199" s="165"/>
      <c r="B199" s="18"/>
      <c r="C199" s="293"/>
      <c r="D199" s="293"/>
      <c r="E199" s="295"/>
      <c r="F199" s="295"/>
      <c r="G199" s="21" t="s">
        <v>11</v>
      </c>
      <c r="H199" s="22" t="s">
        <v>12</v>
      </c>
      <c r="I199" s="291"/>
    </row>
    <row r="200" spans="1:9" x14ac:dyDescent="0.25">
      <c r="A200" s="24" t="s">
        <v>163</v>
      </c>
      <c r="B200" s="166" t="s">
        <v>164</v>
      </c>
      <c r="C200" s="167"/>
      <c r="D200" s="103"/>
      <c r="E200" s="103"/>
      <c r="F200" s="168"/>
      <c r="G200" s="100"/>
      <c r="H200" s="101"/>
      <c r="I200" s="105"/>
    </row>
    <row r="201" spans="1:9" x14ac:dyDescent="0.25">
      <c r="A201" s="165"/>
      <c r="B201" s="169"/>
      <c r="C201" s="170" t="s">
        <v>164</v>
      </c>
      <c r="D201" s="103" t="s">
        <v>112</v>
      </c>
      <c r="E201" s="103" t="s">
        <v>89</v>
      </c>
      <c r="F201" s="168" t="s">
        <v>165</v>
      </c>
      <c r="G201" s="100">
        <v>6234041720.0148401</v>
      </c>
      <c r="H201" s="101">
        <v>0</v>
      </c>
      <c r="I201" s="105" t="s">
        <v>33</v>
      </c>
    </row>
    <row r="202" spans="1:9" x14ac:dyDescent="0.25">
      <c r="A202" s="171"/>
      <c r="B202" s="60" t="s">
        <v>166</v>
      </c>
      <c r="C202" s="61"/>
      <c r="D202" s="62"/>
      <c r="E202" s="63"/>
      <c r="F202" s="114" t="s">
        <v>120</v>
      </c>
      <c r="G202" s="65">
        <v>6234041720.0148401</v>
      </c>
      <c r="H202" s="66">
        <v>0</v>
      </c>
      <c r="I202" s="116"/>
    </row>
    <row r="203" spans="1:9" x14ac:dyDescent="0.25">
      <c r="B203" s="3"/>
      <c r="C203" s="3"/>
      <c r="D203" s="3"/>
      <c r="E203" s="3"/>
      <c r="F203" s="3"/>
      <c r="G203" s="180"/>
      <c r="H203" s="93"/>
      <c r="I203" s="94"/>
    </row>
    <row r="204" spans="1:9" x14ac:dyDescent="0.25">
      <c r="B204" s="120" t="s">
        <v>106</v>
      </c>
      <c r="C204" s="80"/>
      <c r="D204" s="81"/>
      <c r="E204" s="80"/>
      <c r="F204" s="81"/>
      <c r="G204" s="82">
        <v>0</v>
      </c>
      <c r="I204" s="119"/>
    </row>
    <row r="205" spans="1:9" ht="16.5" customHeight="1" x14ac:dyDescent="0.25">
      <c r="B205" s="121" t="s">
        <v>107</v>
      </c>
      <c r="C205" s="86"/>
      <c r="D205" s="87"/>
      <c r="E205" s="86"/>
      <c r="F205" s="87"/>
      <c r="G205" s="88">
        <v>6234041720.0148401</v>
      </c>
      <c r="I205" s="119"/>
    </row>
    <row r="206" spans="1:9" ht="15" customHeight="1" x14ac:dyDescent="0.25">
      <c r="B206" s="122" t="s">
        <v>166</v>
      </c>
      <c r="C206" s="90"/>
      <c r="D206" s="91"/>
      <c r="E206" s="90"/>
      <c r="F206" s="91"/>
      <c r="G206" s="92">
        <v>6234041720.0148401</v>
      </c>
      <c r="I206" s="119"/>
    </row>
    <row r="207" spans="1:9" ht="15" customHeight="1" x14ac:dyDescent="0.25">
      <c r="B207" s="3"/>
      <c r="C207" s="3"/>
      <c r="D207" s="1"/>
      <c r="E207" s="3"/>
      <c r="F207" s="1"/>
      <c r="G207" s="96"/>
      <c r="H207" s="172"/>
      <c r="I207" s="173"/>
    </row>
    <row r="208" spans="1:9" ht="15" customHeight="1" thickBot="1" x14ac:dyDescent="0.3">
      <c r="B208" s="174" t="s">
        <v>278</v>
      </c>
      <c r="C208" s="174"/>
      <c r="D208" s="175"/>
      <c r="E208" s="174"/>
      <c r="F208" s="175"/>
      <c r="G208" s="176">
        <v>560541748490.27087</v>
      </c>
      <c r="H208" s="177"/>
      <c r="I208" s="178"/>
    </row>
    <row r="209" spans="1:9" ht="15" customHeight="1" thickTop="1" x14ac:dyDescent="0.25"/>
    <row r="210" spans="1:9" ht="15" customHeight="1" x14ac:dyDescent="0.25"/>
    <row r="211" spans="1:9" ht="15" customHeight="1" x14ac:dyDescent="0.25">
      <c r="G211" s="181"/>
    </row>
    <row r="212" spans="1:9" ht="15" customHeight="1" x14ac:dyDescent="0.25">
      <c r="F212" s="84"/>
    </row>
    <row r="213" spans="1:9" ht="15" customHeight="1" x14ac:dyDescent="0.25">
      <c r="F213" s="84"/>
    </row>
    <row r="214" spans="1:9" ht="15" customHeight="1" x14ac:dyDescent="0.25">
      <c r="F214" s="84"/>
    </row>
    <row r="215" spans="1:9" ht="15" customHeight="1" x14ac:dyDescent="0.25"/>
    <row r="216" spans="1:9" s="3" customFormat="1" x14ac:dyDescent="0.25">
      <c r="A216" s="44"/>
      <c r="B216" s="44"/>
      <c r="C216" s="44"/>
      <c r="D216" s="75"/>
      <c r="E216" s="44"/>
      <c r="F216" s="75"/>
      <c r="G216" s="76"/>
      <c r="H216" s="83"/>
      <c r="I216" s="75"/>
    </row>
    <row r="217" spans="1:9" s="3" customFormat="1" x14ac:dyDescent="0.25">
      <c r="A217" s="44"/>
      <c r="B217" s="44"/>
      <c r="C217" s="44"/>
      <c r="D217" s="75"/>
      <c r="E217" s="44"/>
      <c r="F217" s="75"/>
      <c r="G217" s="76"/>
      <c r="H217" s="83"/>
      <c r="I217" s="75"/>
    </row>
    <row r="218" spans="1:9" s="3" customFormat="1" x14ac:dyDescent="0.25">
      <c r="A218" s="44"/>
      <c r="B218" s="44"/>
      <c r="C218" s="44"/>
      <c r="D218" s="75"/>
      <c r="E218" s="44"/>
      <c r="F218" s="75"/>
      <c r="G218" s="76"/>
      <c r="H218" s="83"/>
      <c r="I218" s="75"/>
    </row>
    <row r="219" spans="1:9" s="3" customFormat="1" x14ac:dyDescent="0.25">
      <c r="A219" s="44"/>
      <c r="B219" s="44"/>
      <c r="C219" s="44"/>
      <c r="D219" s="75"/>
      <c r="E219" s="44"/>
      <c r="F219" s="75"/>
      <c r="G219" s="76"/>
      <c r="H219" s="83"/>
      <c r="I219" s="75"/>
    </row>
    <row r="220" spans="1:9" s="3" customFormat="1" x14ac:dyDescent="0.25">
      <c r="A220" s="44"/>
      <c r="B220" s="44"/>
      <c r="C220" s="44"/>
      <c r="D220" s="75"/>
      <c r="E220" s="44"/>
      <c r="F220" s="75"/>
      <c r="G220" s="76"/>
      <c r="H220" s="83"/>
      <c r="I220" s="75"/>
    </row>
    <row r="221" spans="1:9" s="3" customFormat="1" x14ac:dyDescent="0.25">
      <c r="A221" s="44"/>
      <c r="B221" s="44"/>
      <c r="C221" s="44"/>
      <c r="D221" s="75"/>
      <c r="E221" s="44"/>
      <c r="F221" s="75"/>
      <c r="G221" s="76"/>
      <c r="H221" s="83"/>
      <c r="I221" s="75"/>
    </row>
    <row r="224" spans="1:9" ht="15" customHeight="1" x14ac:dyDescent="0.25"/>
    <row r="238" spans="1:9" s="3" customFormat="1" x14ac:dyDescent="0.25">
      <c r="A238" s="44"/>
      <c r="B238" s="44"/>
      <c r="C238" s="44"/>
      <c r="D238" s="75"/>
      <c r="E238" s="44"/>
      <c r="F238" s="75"/>
      <c r="G238" s="76"/>
      <c r="H238" s="83"/>
      <c r="I238" s="75"/>
    </row>
  </sheetData>
  <dataConsolidate/>
  <mergeCells count="26">
    <mergeCell ref="A1:F1"/>
    <mergeCell ref="A2:F2"/>
    <mergeCell ref="A3:F3"/>
    <mergeCell ref="A6:C7"/>
    <mergeCell ref="D6:D7"/>
    <mergeCell ref="E6:E7"/>
    <mergeCell ref="F6:F7"/>
    <mergeCell ref="I6:I7"/>
    <mergeCell ref="A112:C113"/>
    <mergeCell ref="D112:D113"/>
    <mergeCell ref="E112:E113"/>
    <mergeCell ref="F112:F113"/>
    <mergeCell ref="I112:I113"/>
    <mergeCell ref="A133:F133"/>
    <mergeCell ref="A134:F134"/>
    <mergeCell ref="A135:F135"/>
    <mergeCell ref="A137:C138"/>
    <mergeCell ref="D137:D138"/>
    <mergeCell ref="E137:E138"/>
    <mergeCell ref="F137:F138"/>
    <mergeCell ref="I137:I138"/>
    <mergeCell ref="C198:C199"/>
    <mergeCell ref="D198:D199"/>
    <mergeCell ref="E198:E199"/>
    <mergeCell ref="F198:F199"/>
    <mergeCell ref="I198:I199"/>
  </mergeCells>
  <conditionalFormatting sqref="H123">
    <cfRule type="duplicateValues" dxfId="1" priority="7"/>
  </conditionalFormatting>
  <conditionalFormatting sqref="H127:H130">
    <cfRule type="duplicateValues" dxfId="0" priority="2"/>
  </conditionalFormatting>
  <dataValidations count="2">
    <dataValidation type="textLength" errorStyle="information" allowBlank="1" showInputMessage="1" error="XLBVal:6=-71.5_x000d__x000a_" sqref="G152" xr:uid="{00000000-0002-0000-0000-000000000000}">
      <formula1>0</formula1>
      <formula2>10000</formula2>
    </dataValidation>
    <dataValidation type="textLength" errorStyle="information" allowBlank="1" showInputMessage="1" error="XLBVal:6=374123754_x000d__x000a_" sqref="I141:I150 D157:E163 D141:F154 I157:I163" xr:uid="{00000000-0002-0000-0000-000001000000}">
      <formula1>0</formula1>
      <formula2>10000</formula2>
    </dataValidation>
  </dataValidations>
  <printOptions horizontalCentered="1"/>
  <pageMargins left="0.39370078740157483" right="0.19685039370078741" top="0.59055118110236227" bottom="0.59055118110236227" header="0" footer="0"/>
  <pageSetup paperSize="9" scale="45" fitToWidth="0" fitToHeight="0" orientation="portrait" r:id="rId1"/>
  <headerFooter alignWithMargins="0">
    <oddHeader xml:space="preserve">&amp;R&amp;P   </oddHeader>
  </headerFooter>
  <rowBreaks count="1" manualBreakCount="1">
    <brk id="10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462"/>
  <sheetViews>
    <sheetView showGridLines="0" zoomScale="90" zoomScaleNormal="90" workbookViewId="0">
      <pane ySplit="3" topLeftCell="A4" activePane="bottomLeft" state="frozen"/>
      <selection pane="bottomLeft" activeCell="A4" sqref="A4"/>
    </sheetView>
  </sheetViews>
  <sheetFormatPr baseColWidth="10" defaultColWidth="9.6640625" defaultRowHeight="10.199999999999999" x14ac:dyDescent="0.2"/>
  <cols>
    <col min="1" max="1" width="38.109375" style="283" customWidth="1"/>
    <col min="2" max="2" width="15.44140625" style="219" customWidth="1"/>
    <col min="3" max="3" width="13" style="219" customWidth="1"/>
    <col min="4" max="4" width="13.44140625" style="285" customWidth="1"/>
    <col min="5" max="5" width="15.33203125" style="253" customWidth="1"/>
    <col min="6" max="6" width="18.6640625" style="253" customWidth="1"/>
    <col min="7" max="7" width="16.44140625" style="254" customWidth="1"/>
    <col min="8" max="8" width="22.88671875" style="255" customWidth="1"/>
    <col min="9" max="9" width="18.6640625" style="256" customWidth="1"/>
    <col min="10" max="10" width="22.109375" style="257" customWidth="1"/>
    <col min="11" max="11" width="20.33203125" style="286" customWidth="1"/>
    <col min="12" max="13" width="13.44140625" style="219" customWidth="1"/>
    <col min="14" max="14" width="32.88671875" style="245" customWidth="1"/>
    <col min="15" max="15" width="16.6640625" style="223" customWidth="1"/>
    <col min="16" max="16" width="21.44140625" style="223" customWidth="1"/>
    <col min="17" max="17" width="19.44140625" style="223" customWidth="1"/>
    <col min="18" max="18" width="17.33203125" style="223" customWidth="1"/>
    <col min="19" max="19" width="27.44140625" style="223" customWidth="1"/>
    <col min="20" max="20" width="24.33203125" style="223" bestFit="1" customWidth="1"/>
    <col min="21" max="21" width="15.6640625" style="223" bestFit="1" customWidth="1"/>
    <col min="22" max="22" width="15.33203125" style="245" bestFit="1" customWidth="1"/>
    <col min="23" max="23" width="45.44140625" style="183" bestFit="1" customWidth="1"/>
    <col min="24" max="24" width="9.6640625" style="223"/>
    <col min="25" max="25" width="9.6640625" style="183"/>
    <col min="26" max="26" width="13.109375" style="221" bestFit="1" customWidth="1"/>
    <col min="27" max="27" width="13.44140625" style="187" bestFit="1" customWidth="1"/>
    <col min="28" max="28" width="14" style="186" bestFit="1" customWidth="1"/>
    <col min="29" max="16384" width="9.6640625" style="223"/>
  </cols>
  <sheetData>
    <row r="1" spans="1:32" s="183" customFormat="1" x14ac:dyDescent="0.2">
      <c r="A1" s="302" t="s">
        <v>0</v>
      </c>
      <c r="B1" s="302"/>
      <c r="C1" s="302"/>
      <c r="D1" s="302"/>
      <c r="E1" s="302"/>
      <c r="F1" s="302"/>
      <c r="G1" s="302"/>
      <c r="H1" s="302"/>
      <c r="I1" s="302"/>
      <c r="J1" s="302"/>
      <c r="L1" s="184"/>
      <c r="M1" s="184" t="s">
        <v>227</v>
      </c>
      <c r="N1" s="185"/>
      <c r="V1" s="185"/>
      <c r="Z1" s="186"/>
      <c r="AA1" s="187"/>
      <c r="AB1" s="186"/>
    </row>
    <row r="2" spans="1:32" s="183" customFormat="1" x14ac:dyDescent="0.2">
      <c r="A2" s="302" t="s">
        <v>280</v>
      </c>
      <c r="B2" s="302"/>
      <c r="C2" s="302"/>
      <c r="D2" s="302"/>
      <c r="E2" s="302"/>
      <c r="F2" s="302"/>
      <c r="G2" s="302"/>
      <c r="H2" s="302"/>
      <c r="I2" s="302"/>
      <c r="J2" s="302"/>
      <c r="K2" s="186"/>
      <c r="L2" s="188"/>
      <c r="M2" s="188"/>
      <c r="N2" s="189"/>
      <c r="V2" s="185"/>
      <c r="Z2" s="186"/>
      <c r="AA2" s="187"/>
      <c r="AB2" s="186"/>
    </row>
    <row r="3" spans="1:32" s="183" customFormat="1" x14ac:dyDescent="0.2">
      <c r="A3" s="303" t="s">
        <v>2</v>
      </c>
      <c r="B3" s="303"/>
      <c r="C3" s="303"/>
      <c r="D3" s="303"/>
      <c r="E3" s="303"/>
      <c r="F3" s="303"/>
      <c r="G3" s="303"/>
      <c r="H3" s="303"/>
      <c r="I3" s="303"/>
      <c r="J3" s="303"/>
      <c r="L3" s="306" t="s">
        <v>3</v>
      </c>
      <c r="M3" s="190">
        <v>7262.6</v>
      </c>
      <c r="N3" s="191"/>
      <c r="V3" s="185"/>
      <c r="Z3" s="186"/>
      <c r="AA3" s="187"/>
      <c r="AB3" s="186"/>
    </row>
    <row r="4" spans="1:32" s="183" customFormat="1" x14ac:dyDescent="0.2">
      <c r="A4" s="192"/>
      <c r="B4" s="193"/>
      <c r="C4" s="193"/>
      <c r="D4" s="194"/>
      <c r="E4" s="195"/>
      <c r="F4" s="195"/>
      <c r="G4" s="196"/>
      <c r="H4" s="197"/>
      <c r="I4" s="198"/>
      <c r="J4" s="199"/>
      <c r="K4" s="200"/>
      <c r="L4" s="201"/>
      <c r="M4" s="201"/>
      <c r="N4" s="185"/>
      <c r="V4" s="185"/>
      <c r="Z4" s="186"/>
      <c r="AA4" s="187"/>
      <c r="AB4" s="186"/>
    </row>
    <row r="5" spans="1:32" s="183" customFormat="1" x14ac:dyDescent="0.2">
      <c r="A5" s="202"/>
      <c r="B5" s="202"/>
      <c r="C5" s="202"/>
      <c r="D5" s="203"/>
      <c r="E5" s="204" t="s">
        <v>228</v>
      </c>
      <c r="F5" s="204" t="s">
        <v>228</v>
      </c>
      <c r="G5" s="204" t="s">
        <v>228</v>
      </c>
      <c r="H5" s="205" t="s">
        <v>229</v>
      </c>
      <c r="I5" s="205" t="s">
        <v>229</v>
      </c>
      <c r="J5" s="206" t="s">
        <v>229</v>
      </c>
      <c r="K5" s="207"/>
      <c r="L5" s="207" t="s">
        <v>230</v>
      </c>
      <c r="M5" s="207" t="s">
        <v>231</v>
      </c>
      <c r="N5" s="185"/>
      <c r="V5" s="185"/>
      <c r="Z5" s="186"/>
      <c r="AA5" s="187"/>
      <c r="AB5" s="186"/>
    </row>
    <row r="6" spans="1:32" s="183" customFormat="1" x14ac:dyDescent="0.2">
      <c r="A6" s="208" t="s">
        <v>232</v>
      </c>
      <c r="B6" s="208" t="s">
        <v>233</v>
      </c>
      <c r="C6" s="209" t="s">
        <v>234</v>
      </c>
      <c r="D6" s="210" t="s">
        <v>235</v>
      </c>
      <c r="E6" s="211" t="s">
        <v>236</v>
      </c>
      <c r="F6" s="211" t="s">
        <v>237</v>
      </c>
      <c r="G6" s="211" t="s">
        <v>238</v>
      </c>
      <c r="H6" s="212" t="s">
        <v>236</v>
      </c>
      <c r="I6" s="212" t="s">
        <v>237</v>
      </c>
      <c r="J6" s="213" t="s">
        <v>238</v>
      </c>
      <c r="K6" s="214" t="s">
        <v>239</v>
      </c>
      <c r="L6" s="214" t="s">
        <v>240</v>
      </c>
      <c r="M6" s="214" t="s">
        <v>241</v>
      </c>
      <c r="N6" s="185"/>
      <c r="O6" s="185"/>
      <c r="P6" s="185"/>
      <c r="Q6" s="185"/>
      <c r="R6" s="185"/>
      <c r="S6" s="185"/>
      <c r="T6" s="185"/>
      <c r="U6" s="185"/>
      <c r="V6" s="185"/>
      <c r="Z6" s="186"/>
      <c r="AA6" s="187"/>
      <c r="AB6" s="186"/>
    </row>
    <row r="7" spans="1:32" s="183" customFormat="1" x14ac:dyDescent="0.2">
      <c r="A7" s="215"/>
      <c r="B7" s="201"/>
      <c r="C7" s="182"/>
      <c r="D7" s="194"/>
      <c r="E7" s="195"/>
      <c r="F7" s="216"/>
      <c r="G7" s="216"/>
      <c r="H7" s="217"/>
      <c r="I7" s="218"/>
      <c r="J7" s="218"/>
      <c r="K7" s="219"/>
      <c r="L7" s="219"/>
      <c r="M7" s="219"/>
      <c r="N7" s="220"/>
      <c r="R7" s="221"/>
      <c r="U7" s="221"/>
      <c r="V7" s="222"/>
      <c r="Z7" s="221"/>
      <c r="AA7" s="187"/>
      <c r="AB7" s="186"/>
      <c r="AC7" s="223"/>
      <c r="AD7" s="186"/>
      <c r="AE7" s="223"/>
    </row>
    <row r="8" spans="1:32" s="183" customFormat="1" x14ac:dyDescent="0.2">
      <c r="A8" s="219" t="s">
        <v>123</v>
      </c>
      <c r="B8" s="219">
        <v>2058056</v>
      </c>
      <c r="C8" s="224">
        <v>7.4499999999999997E-2</v>
      </c>
      <c r="D8" s="225">
        <v>45238</v>
      </c>
      <c r="E8" s="226">
        <f t="shared" ref="E8:F8" si="0">H8/$M$3</f>
        <v>1320726.0000550766</v>
      </c>
      <c r="F8" s="226">
        <f t="shared" si="0"/>
        <v>13478.649932531049</v>
      </c>
      <c r="G8" s="227">
        <f>+E8+F8</f>
        <v>1334204.6499876075</v>
      </c>
      <c r="H8" s="228">
        <v>9591904648</v>
      </c>
      <c r="I8" s="229">
        <v>97890043</v>
      </c>
      <c r="J8" s="228">
        <f>H8+I8</f>
        <v>9689794691</v>
      </c>
      <c r="K8" s="219" t="s">
        <v>242</v>
      </c>
      <c r="L8" s="219" t="str">
        <f>IF(D8&gt;44469,"Vigente","Vencido")</f>
        <v>Vigente</v>
      </c>
      <c r="M8" s="219" t="s">
        <v>243</v>
      </c>
      <c r="P8" s="230"/>
      <c r="R8" s="221"/>
      <c r="T8" s="221"/>
      <c r="U8" s="221"/>
      <c r="V8" s="221"/>
      <c r="W8" s="186"/>
      <c r="Y8" s="186"/>
      <c r="Z8" s="221"/>
      <c r="AA8" s="221"/>
      <c r="AB8" s="186"/>
      <c r="AC8" s="223"/>
      <c r="AD8" s="186"/>
    </row>
    <row r="9" spans="1:32" s="183" customFormat="1" x14ac:dyDescent="0.2">
      <c r="A9" s="219"/>
      <c r="B9" s="219"/>
      <c r="C9" s="224"/>
      <c r="D9" s="225"/>
      <c r="E9" s="226"/>
      <c r="F9" s="226"/>
      <c r="G9" s="227"/>
      <c r="H9" s="228"/>
      <c r="I9" s="229"/>
      <c r="J9" s="228"/>
      <c r="K9" s="219"/>
      <c r="L9" s="219"/>
      <c r="M9" s="219"/>
      <c r="N9" s="185"/>
      <c r="P9" s="230"/>
      <c r="R9" s="221"/>
      <c r="T9" s="221"/>
      <c r="U9" s="221"/>
      <c r="V9" s="187"/>
      <c r="W9" s="186"/>
      <c r="Y9" s="186"/>
      <c r="Z9" s="221"/>
      <c r="AA9" s="221"/>
      <c r="AB9" s="186"/>
      <c r="AC9" s="223"/>
      <c r="AD9" s="186"/>
    </row>
    <row r="10" spans="1:32" s="183" customFormat="1" x14ac:dyDescent="0.2">
      <c r="A10" s="231" t="s">
        <v>244</v>
      </c>
      <c r="B10" s="232"/>
      <c r="C10" s="233"/>
      <c r="D10" s="234"/>
      <c r="E10" s="235">
        <f>SUM(E7:E9)</f>
        <v>1320726.0000550766</v>
      </c>
      <c r="F10" s="235">
        <f>SUM(F7:F9)</f>
        <v>13478.649932531049</v>
      </c>
      <c r="G10" s="235">
        <f>SUM(G7:G9)</f>
        <v>1334204.6499876075</v>
      </c>
      <c r="H10" s="246">
        <f>SUBTOTAL(9,H7:H9)</f>
        <v>9591904648</v>
      </c>
      <c r="I10" s="236">
        <f>SUBTOTAL(9,I7:I9)</f>
        <v>97890043</v>
      </c>
      <c r="J10" s="237">
        <f>SUBTOTAL(9,J7:J9)</f>
        <v>9689794691</v>
      </c>
      <c r="K10" s="237"/>
      <c r="L10" s="237"/>
      <c r="M10" s="237"/>
      <c r="N10" s="185"/>
      <c r="O10" s="238"/>
      <c r="P10" s="221"/>
      <c r="Q10" s="222"/>
      <c r="R10" s="238"/>
      <c r="S10" s="221"/>
      <c r="T10" s="221"/>
      <c r="U10" s="221"/>
      <c r="V10" s="187"/>
      <c r="W10" s="186"/>
      <c r="Y10" s="186"/>
      <c r="Z10" s="186"/>
      <c r="AA10" s="187"/>
      <c r="AB10" s="186"/>
      <c r="AC10" s="223"/>
      <c r="AD10" s="186"/>
    </row>
    <row r="11" spans="1:32" x14ac:dyDescent="0.2">
      <c r="A11" s="239"/>
      <c r="C11" s="240"/>
      <c r="D11" s="241"/>
      <c r="E11" s="242"/>
      <c r="F11" s="242"/>
      <c r="G11" s="242"/>
      <c r="H11" s="243"/>
      <c r="I11" s="243"/>
      <c r="J11" s="243"/>
      <c r="K11" s="244"/>
      <c r="L11" s="244"/>
      <c r="M11" s="244"/>
      <c r="N11" s="185"/>
      <c r="O11" s="238"/>
      <c r="P11" s="221"/>
      <c r="Q11" s="222"/>
      <c r="R11" s="238"/>
      <c r="S11" s="221"/>
      <c r="T11" s="221"/>
      <c r="U11" s="221"/>
      <c r="W11" s="186"/>
      <c r="X11" s="183"/>
      <c r="AD11" s="186"/>
      <c r="AE11" s="183"/>
      <c r="AF11" s="183"/>
    </row>
    <row r="12" spans="1:32" s="183" customFormat="1" x14ac:dyDescent="0.2">
      <c r="A12" s="219" t="s">
        <v>126</v>
      </c>
      <c r="B12" s="219">
        <v>223330001</v>
      </c>
      <c r="C12" s="224">
        <v>8.6999999999999994E-2</v>
      </c>
      <c r="D12" s="225">
        <v>45254</v>
      </c>
      <c r="E12" s="226">
        <f t="shared" ref="E12:F12" si="1">H12/$M$3</f>
        <v>1500000</v>
      </c>
      <c r="F12" s="226">
        <f t="shared" si="1"/>
        <v>67780.199928400296</v>
      </c>
      <c r="G12" s="227">
        <f t="shared" ref="G12:G18" si="2">+E12+F12</f>
        <v>1567780.1999284003</v>
      </c>
      <c r="H12" s="228">
        <v>10893900000</v>
      </c>
      <c r="I12" s="229">
        <v>492260480</v>
      </c>
      <c r="J12" s="228">
        <f t="shared" ref="J12:J18" si="3">H12+I12</f>
        <v>11386160480</v>
      </c>
      <c r="K12" s="219" t="s">
        <v>245</v>
      </c>
      <c r="L12" s="219" t="str">
        <f>IF(D12&gt;44469,"Vigente","Vencido")</f>
        <v>Vigente</v>
      </c>
      <c r="M12" s="219" t="s">
        <v>246</v>
      </c>
      <c r="P12" s="230"/>
      <c r="R12" s="221"/>
      <c r="T12" s="221"/>
      <c r="U12" s="221"/>
      <c r="V12" s="221"/>
      <c r="W12" s="186"/>
      <c r="Y12" s="186"/>
      <c r="Z12" s="221"/>
      <c r="AA12" s="221"/>
      <c r="AB12" s="186"/>
      <c r="AC12" s="223"/>
      <c r="AD12" s="186"/>
    </row>
    <row r="13" spans="1:32" s="183" customFormat="1" x14ac:dyDescent="0.2">
      <c r="A13" s="219" t="s">
        <v>126</v>
      </c>
      <c r="B13" s="219">
        <v>230200001</v>
      </c>
      <c r="C13" s="224">
        <v>8.7999999999999995E-2</v>
      </c>
      <c r="D13" s="225">
        <v>45126</v>
      </c>
      <c r="E13" s="226">
        <f>H13/$M$3</f>
        <v>206000</v>
      </c>
      <c r="F13" s="226">
        <f>I13/$M$3</f>
        <v>2598.9900311183324</v>
      </c>
      <c r="G13" s="227">
        <f t="shared" si="2"/>
        <v>208598.99003111833</v>
      </c>
      <c r="H13" s="228">
        <v>1496095600</v>
      </c>
      <c r="I13" s="229">
        <v>18875425</v>
      </c>
      <c r="J13" s="228">
        <f t="shared" si="3"/>
        <v>1514971025</v>
      </c>
      <c r="K13" s="219" t="s">
        <v>245</v>
      </c>
      <c r="L13" s="219" t="str">
        <f>IF(D13&gt;44469,"Vigente","Vencido")</f>
        <v>Vigente</v>
      </c>
      <c r="M13" s="219" t="s">
        <v>246</v>
      </c>
      <c r="P13" s="230"/>
      <c r="R13" s="221"/>
      <c r="T13" s="221"/>
      <c r="U13" s="221"/>
      <c r="V13" s="221"/>
      <c r="W13" s="186"/>
      <c r="Y13" s="186"/>
      <c r="Z13" s="221"/>
      <c r="AA13" s="221"/>
      <c r="AB13" s="186"/>
      <c r="AC13" s="223"/>
      <c r="AD13" s="186"/>
    </row>
    <row r="14" spans="1:32" s="183" customFormat="1" x14ac:dyDescent="0.2">
      <c r="A14" s="219" t="s">
        <v>126</v>
      </c>
      <c r="B14" s="219">
        <v>230200001</v>
      </c>
      <c r="C14" s="224">
        <v>8.7999999999999995E-2</v>
      </c>
      <c r="D14" s="225">
        <v>45303</v>
      </c>
      <c r="E14" s="226">
        <f t="shared" ref="E14:F15" si="4">H14/$M$3</f>
        <v>994000</v>
      </c>
      <c r="F14" s="226">
        <f t="shared" si="4"/>
        <v>0</v>
      </c>
      <c r="G14" s="227">
        <f t="shared" si="2"/>
        <v>994000</v>
      </c>
      <c r="H14" s="228">
        <v>7219024400</v>
      </c>
      <c r="I14" s="229">
        <v>0</v>
      </c>
      <c r="J14" s="228">
        <f t="shared" si="3"/>
        <v>7219024400</v>
      </c>
      <c r="K14" s="219" t="s">
        <v>245</v>
      </c>
      <c r="L14" s="219" t="str">
        <f>IF(D14&gt;44469,"Vigente","Vencido")</f>
        <v>Vigente</v>
      </c>
      <c r="M14" s="219" t="s">
        <v>246</v>
      </c>
      <c r="P14" s="230"/>
      <c r="R14" s="221"/>
      <c r="T14" s="221"/>
      <c r="U14" s="221"/>
      <c r="V14" s="221"/>
      <c r="W14" s="186"/>
      <c r="Y14" s="186"/>
      <c r="Z14" s="221"/>
      <c r="AA14" s="221"/>
      <c r="AB14" s="186"/>
      <c r="AC14" s="223"/>
      <c r="AD14" s="186"/>
    </row>
    <row r="15" spans="1:32" s="183" customFormat="1" x14ac:dyDescent="0.2">
      <c r="A15" s="219" t="s">
        <v>126</v>
      </c>
      <c r="B15" s="219">
        <v>230550001</v>
      </c>
      <c r="C15" s="224">
        <v>8.6400000000000005E-2</v>
      </c>
      <c r="D15" s="225">
        <v>45161</v>
      </c>
      <c r="E15" s="226">
        <f t="shared" si="4"/>
        <v>0</v>
      </c>
      <c r="F15" s="226">
        <f t="shared" si="4"/>
        <v>22369.319802825434</v>
      </c>
      <c r="G15" s="227">
        <f t="shared" si="2"/>
        <v>22369.319802825434</v>
      </c>
      <c r="H15" s="228">
        <v>0</v>
      </c>
      <c r="I15" s="229">
        <v>162459422</v>
      </c>
      <c r="J15" s="228">
        <f t="shared" si="3"/>
        <v>162459422</v>
      </c>
      <c r="K15" s="219" t="s">
        <v>245</v>
      </c>
      <c r="L15" s="219" t="str">
        <f>IF(D15&gt;44469,"Vigente","Vencido")</f>
        <v>Vigente</v>
      </c>
      <c r="M15" s="219" t="s">
        <v>246</v>
      </c>
      <c r="P15" s="230"/>
      <c r="R15" s="221"/>
      <c r="T15" s="221"/>
      <c r="U15" s="221"/>
      <c r="V15" s="221"/>
      <c r="W15" s="186"/>
      <c r="Y15" s="186"/>
      <c r="Z15" s="221"/>
      <c r="AA15" s="221"/>
      <c r="AB15" s="186"/>
      <c r="AC15" s="223"/>
      <c r="AD15" s="186"/>
    </row>
    <row r="16" spans="1:32" s="183" customFormat="1" x14ac:dyDescent="0.2">
      <c r="A16" s="219" t="s">
        <v>126</v>
      </c>
      <c r="B16" s="219">
        <v>230590001</v>
      </c>
      <c r="C16" s="224">
        <v>8.6400000000000005E-2</v>
      </c>
      <c r="D16" s="225">
        <v>45345</v>
      </c>
      <c r="E16" s="226">
        <f>H16/$M$3</f>
        <v>0</v>
      </c>
      <c r="F16" s="226">
        <f>I16/$M$3</f>
        <v>5198.1999559386441</v>
      </c>
      <c r="G16" s="227">
        <f t="shared" si="2"/>
        <v>5198.1999559386441</v>
      </c>
      <c r="H16" s="228">
        <v>0</v>
      </c>
      <c r="I16" s="229">
        <v>37752447</v>
      </c>
      <c r="J16" s="228">
        <f t="shared" si="3"/>
        <v>37752447</v>
      </c>
      <c r="K16" s="219" t="s">
        <v>242</v>
      </c>
      <c r="L16" s="219" t="str">
        <f>IF(D16&gt;44469,"Vigente","Vencido")</f>
        <v>Vigente</v>
      </c>
      <c r="M16" s="219" t="s">
        <v>247</v>
      </c>
      <c r="P16" s="230"/>
      <c r="R16" s="221"/>
      <c r="T16" s="221"/>
      <c r="U16" s="221"/>
      <c r="V16" s="221"/>
      <c r="W16" s="186"/>
      <c r="Y16" s="186"/>
      <c r="Z16" s="221"/>
      <c r="AA16" s="221"/>
      <c r="AB16" s="186"/>
      <c r="AC16" s="223"/>
      <c r="AD16" s="186"/>
    </row>
    <row r="17" spans="1:30" s="183" customFormat="1" x14ac:dyDescent="0.2">
      <c r="A17" s="219" t="s">
        <v>126</v>
      </c>
      <c r="B17" s="219">
        <v>231800003</v>
      </c>
      <c r="C17" s="224">
        <v>9.9000000000000005E-2</v>
      </c>
      <c r="D17" s="225">
        <v>45286</v>
      </c>
      <c r="E17" s="226">
        <f>H17/$M$3</f>
        <v>0</v>
      </c>
      <c r="F17" s="226">
        <f>I17/$M$3</f>
        <v>406.85002616142975</v>
      </c>
      <c r="G17" s="227">
        <f t="shared" si="2"/>
        <v>406.85002616142975</v>
      </c>
      <c r="H17" s="228">
        <v>0</v>
      </c>
      <c r="I17" s="229">
        <v>2954789</v>
      </c>
      <c r="J17" s="228">
        <f t="shared" si="3"/>
        <v>2954789</v>
      </c>
      <c r="K17" s="219" t="s">
        <v>245</v>
      </c>
      <c r="L17" s="219"/>
      <c r="M17" s="219" t="s">
        <v>246</v>
      </c>
      <c r="P17" s="230"/>
      <c r="R17" s="221"/>
      <c r="T17" s="221"/>
      <c r="U17" s="221"/>
      <c r="V17" s="221"/>
      <c r="W17" s="186"/>
      <c r="Y17" s="186"/>
      <c r="Z17" s="221"/>
      <c r="AA17" s="221"/>
      <c r="AB17" s="186"/>
      <c r="AC17" s="223"/>
      <c r="AD17" s="186"/>
    </row>
    <row r="18" spans="1:30" s="183" customFormat="1" x14ac:dyDescent="0.2">
      <c r="A18" s="219" t="s">
        <v>126</v>
      </c>
      <c r="B18" s="219">
        <v>231800003</v>
      </c>
      <c r="C18" s="224">
        <v>9.9000000000000005E-2</v>
      </c>
      <c r="D18" s="225">
        <v>45467</v>
      </c>
      <c r="E18" s="226">
        <f t="shared" ref="E18:F18" si="5">H18/$M$3</f>
        <v>375000</v>
      </c>
      <c r="F18" s="226">
        <f t="shared" si="5"/>
        <v>0</v>
      </c>
      <c r="G18" s="227">
        <f t="shared" si="2"/>
        <v>375000</v>
      </c>
      <c r="H18" s="228">
        <v>2723475000</v>
      </c>
      <c r="I18" s="229">
        <v>0</v>
      </c>
      <c r="J18" s="228">
        <f t="shared" si="3"/>
        <v>2723475000</v>
      </c>
      <c r="K18" s="219" t="s">
        <v>245</v>
      </c>
      <c r="L18" s="219" t="str">
        <f t="shared" ref="L18" si="6">IF(D18&gt;44469,"Vigente","Vencido")</f>
        <v>Vigente</v>
      </c>
      <c r="M18" s="219" t="s">
        <v>246</v>
      </c>
      <c r="P18" s="230"/>
      <c r="R18" s="221"/>
      <c r="T18" s="221"/>
      <c r="U18" s="221"/>
      <c r="V18" s="221"/>
      <c r="W18" s="186"/>
      <c r="Y18" s="186"/>
      <c r="Z18" s="221"/>
      <c r="AA18" s="221"/>
      <c r="AB18" s="186"/>
      <c r="AC18" s="223"/>
      <c r="AD18" s="186"/>
    </row>
    <row r="19" spans="1:30" s="183" customFormat="1" x14ac:dyDescent="0.2">
      <c r="A19" s="219"/>
      <c r="B19" s="219"/>
      <c r="C19" s="224"/>
      <c r="D19" s="225"/>
      <c r="E19" s="226"/>
      <c r="F19" s="226"/>
      <c r="G19" s="227"/>
      <c r="H19" s="228"/>
      <c r="I19" s="229"/>
      <c r="J19" s="228"/>
      <c r="K19" s="219"/>
      <c r="L19" s="219"/>
      <c r="M19" s="219"/>
      <c r="N19" s="185"/>
      <c r="P19" s="230"/>
      <c r="R19" s="221"/>
      <c r="T19" s="221"/>
      <c r="U19" s="221"/>
      <c r="V19" s="187"/>
      <c r="W19" s="186"/>
      <c r="Y19" s="186"/>
      <c r="Z19" s="221"/>
      <c r="AA19" s="221"/>
      <c r="AB19" s="186"/>
      <c r="AC19" s="223"/>
      <c r="AD19" s="186"/>
    </row>
    <row r="20" spans="1:30" s="183" customFormat="1" x14ac:dyDescent="0.2">
      <c r="A20" s="231" t="s">
        <v>248</v>
      </c>
      <c r="B20" s="232"/>
      <c r="C20" s="233"/>
      <c r="D20" s="234"/>
      <c r="E20" s="235">
        <f t="shared" ref="E20:F20" si="7">SUM(E12:E19)</f>
        <v>3075000</v>
      </c>
      <c r="F20" s="235">
        <f t="shared" si="7"/>
        <v>98353.559744444137</v>
      </c>
      <c r="G20" s="235">
        <f>SUM(G12:G19)</f>
        <v>3173353.5597444442</v>
      </c>
      <c r="H20" s="246">
        <f>SUBTOTAL(9,H11:H19)</f>
        <v>22332495000</v>
      </c>
      <c r="I20" s="246">
        <f t="shared" ref="I20" si="8">SUBTOTAL(9,I11:I19)</f>
        <v>714302563</v>
      </c>
      <c r="J20" s="246">
        <f>SUBTOTAL(9,J11:J19)</f>
        <v>23046797563</v>
      </c>
      <c r="K20" s="237"/>
      <c r="L20" s="237"/>
      <c r="M20" s="237"/>
      <c r="N20" s="185"/>
      <c r="O20" s="238"/>
      <c r="P20" s="221"/>
      <c r="Q20" s="222"/>
      <c r="R20" s="238"/>
      <c r="S20" s="221"/>
      <c r="T20" s="221"/>
      <c r="U20" s="221"/>
      <c r="V20" s="187"/>
      <c r="W20" s="186"/>
      <c r="Y20" s="186"/>
      <c r="Z20" s="186"/>
      <c r="AA20" s="187"/>
      <c r="AB20" s="186"/>
      <c r="AC20" s="223"/>
      <c r="AD20" s="186"/>
    </row>
    <row r="21" spans="1:30" s="183" customFormat="1" x14ac:dyDescent="0.2">
      <c r="A21" s="219"/>
      <c r="B21" s="219"/>
      <c r="C21" s="224"/>
      <c r="D21" s="225"/>
      <c r="E21" s="226"/>
      <c r="F21" s="226"/>
      <c r="G21" s="227"/>
      <c r="H21" s="228"/>
      <c r="I21" s="229"/>
      <c r="J21" s="228"/>
      <c r="K21" s="219"/>
      <c r="L21" s="219"/>
      <c r="M21" s="219"/>
      <c r="P21" s="230"/>
      <c r="R21" s="221"/>
      <c r="T21" s="221"/>
      <c r="U21" s="221"/>
      <c r="V21" s="221"/>
      <c r="W21" s="186"/>
      <c r="Y21" s="186"/>
      <c r="Z21" s="221"/>
      <c r="AA21" s="221"/>
      <c r="AB21" s="186"/>
      <c r="AC21" s="223"/>
      <c r="AD21" s="186"/>
    </row>
    <row r="22" spans="1:30" s="183" customFormat="1" x14ac:dyDescent="0.2">
      <c r="A22" s="219" t="s">
        <v>132</v>
      </c>
      <c r="B22" s="219">
        <v>68337</v>
      </c>
      <c r="C22" s="224">
        <v>7.7499999999999999E-2</v>
      </c>
      <c r="D22" s="225">
        <v>45428</v>
      </c>
      <c r="E22" s="226">
        <f t="shared" ref="E22:F23" si="9">H22/$M$3</f>
        <v>220000</v>
      </c>
      <c r="F22" s="226">
        <f t="shared" si="9"/>
        <v>8174.6600391044522</v>
      </c>
      <c r="G22" s="227">
        <f>+E22+F22</f>
        <v>228174.66003910446</v>
      </c>
      <c r="H22" s="228">
        <v>1597772000</v>
      </c>
      <c r="I22" s="229">
        <v>59369286</v>
      </c>
      <c r="J22" s="228">
        <f>H22+I22</f>
        <v>1657141286</v>
      </c>
      <c r="K22" s="219" t="s">
        <v>249</v>
      </c>
      <c r="L22" s="219" t="s">
        <v>33</v>
      </c>
      <c r="M22" s="219" t="s">
        <v>246</v>
      </c>
      <c r="P22" s="230"/>
      <c r="R22" s="221"/>
      <c r="T22" s="221"/>
      <c r="U22" s="221"/>
      <c r="V22" s="221"/>
      <c r="W22" s="186"/>
      <c r="Y22" s="186"/>
      <c r="Z22" s="221"/>
      <c r="AA22" s="221"/>
      <c r="AB22" s="186"/>
      <c r="AC22" s="223"/>
      <c r="AD22" s="186"/>
    </row>
    <row r="23" spans="1:30" s="183" customFormat="1" x14ac:dyDescent="0.2">
      <c r="A23" s="219" t="s">
        <v>132</v>
      </c>
      <c r="B23" s="219">
        <v>610141694</v>
      </c>
      <c r="C23" s="224">
        <v>7.4999999999999997E-2</v>
      </c>
      <c r="D23" s="225">
        <v>45115</v>
      </c>
      <c r="E23" s="226">
        <f t="shared" si="9"/>
        <v>900000</v>
      </c>
      <c r="F23" s="226">
        <f t="shared" si="9"/>
        <v>31808.23107427092</v>
      </c>
      <c r="G23" s="227">
        <f>+E23+F23</f>
        <v>931808.23107427091</v>
      </c>
      <c r="H23" s="228">
        <v>6536340000</v>
      </c>
      <c r="I23" s="229">
        <f>231010451+8</f>
        <v>231010459</v>
      </c>
      <c r="J23" s="228">
        <f>H23+I23</f>
        <v>6767350459</v>
      </c>
      <c r="K23" s="219" t="s">
        <v>243</v>
      </c>
      <c r="L23" s="219" t="s">
        <v>33</v>
      </c>
      <c r="M23" s="219" t="s">
        <v>246</v>
      </c>
      <c r="P23" s="230"/>
      <c r="R23" s="221"/>
      <c r="T23" s="221"/>
      <c r="U23" s="221"/>
      <c r="V23" s="221"/>
      <c r="W23" s="186"/>
      <c r="Y23" s="186"/>
      <c r="Z23" s="221"/>
      <c r="AA23" s="221"/>
      <c r="AB23" s="186"/>
      <c r="AC23" s="223"/>
      <c r="AD23" s="186"/>
    </row>
    <row r="24" spans="1:30" s="183" customFormat="1" x14ac:dyDescent="0.2">
      <c r="A24" s="219"/>
      <c r="B24" s="219"/>
      <c r="C24" s="224"/>
      <c r="D24" s="225"/>
      <c r="E24" s="226"/>
      <c r="F24" s="226"/>
      <c r="G24" s="227"/>
      <c r="H24" s="228"/>
      <c r="I24" s="229"/>
      <c r="J24" s="228"/>
      <c r="K24" s="219"/>
      <c r="L24" s="219"/>
      <c r="M24" s="219"/>
      <c r="N24" s="185"/>
      <c r="P24" s="230"/>
      <c r="R24" s="221"/>
      <c r="T24" s="221"/>
      <c r="U24" s="221"/>
      <c r="V24" s="187"/>
      <c r="W24" s="186"/>
      <c r="Y24" s="186"/>
      <c r="Z24" s="221"/>
      <c r="AA24" s="221"/>
      <c r="AB24" s="186"/>
      <c r="AC24" s="223"/>
      <c r="AD24" s="186"/>
    </row>
    <row r="25" spans="1:30" s="183" customFormat="1" x14ac:dyDescent="0.2">
      <c r="A25" s="231" t="s">
        <v>250</v>
      </c>
      <c r="B25" s="232"/>
      <c r="C25" s="233"/>
      <c r="D25" s="234"/>
      <c r="E25" s="235">
        <f t="shared" ref="E25:J25" si="10">SUBTOTAL(9,E22:E23)</f>
        <v>1120000</v>
      </c>
      <c r="F25" s="235">
        <f t="shared" si="10"/>
        <v>39982.891113375372</v>
      </c>
      <c r="G25" s="235">
        <f t="shared" si="10"/>
        <v>1159982.8911133753</v>
      </c>
      <c r="H25" s="246">
        <f t="shared" si="10"/>
        <v>8134112000</v>
      </c>
      <c r="I25" s="236">
        <f t="shared" si="10"/>
        <v>290379745</v>
      </c>
      <c r="J25" s="237">
        <f t="shared" si="10"/>
        <v>8424491745</v>
      </c>
      <c r="K25" s="237"/>
      <c r="L25" s="237"/>
      <c r="M25" s="237"/>
      <c r="N25" s="185"/>
      <c r="O25" s="238"/>
      <c r="P25" s="221"/>
      <c r="Q25" s="222"/>
      <c r="R25" s="238"/>
      <c r="S25" s="221"/>
      <c r="T25" s="221"/>
      <c r="U25" s="221"/>
      <c r="V25" s="187"/>
      <c r="W25" s="186"/>
      <c r="Y25" s="186"/>
      <c r="Z25" s="186"/>
      <c r="AA25" s="187"/>
      <c r="AB25" s="186"/>
      <c r="AC25" s="223"/>
      <c r="AD25" s="186"/>
    </row>
    <row r="26" spans="1:30" s="183" customFormat="1" x14ac:dyDescent="0.2">
      <c r="A26" s="219"/>
      <c r="B26" s="219"/>
      <c r="C26" s="224"/>
      <c r="D26" s="225"/>
      <c r="E26" s="226"/>
      <c r="F26" s="226"/>
      <c r="G26" s="227"/>
      <c r="H26" s="228"/>
      <c r="I26" s="229"/>
      <c r="J26" s="228"/>
      <c r="K26" s="219"/>
      <c r="L26" s="219"/>
      <c r="M26" s="219"/>
      <c r="P26" s="230"/>
      <c r="R26" s="221"/>
      <c r="T26" s="221"/>
      <c r="U26" s="221"/>
      <c r="V26" s="221"/>
      <c r="W26" s="186"/>
      <c r="Y26" s="186"/>
      <c r="Z26" s="221"/>
      <c r="AA26" s="221"/>
      <c r="AB26" s="186"/>
      <c r="AC26" s="223"/>
      <c r="AD26" s="186"/>
    </row>
    <row r="27" spans="1:30" s="183" customFormat="1" x14ac:dyDescent="0.2">
      <c r="A27" s="219" t="s">
        <v>129</v>
      </c>
      <c r="B27" s="219">
        <v>8268884</v>
      </c>
      <c r="C27" s="224">
        <v>5.7500000000000002E-2</v>
      </c>
      <c r="D27" s="225">
        <v>45136</v>
      </c>
      <c r="E27" s="226">
        <f t="shared" ref="E27:F28" si="11">H27/$M$3</f>
        <v>53333.329936937182</v>
      </c>
      <c r="F27" s="226">
        <f t="shared" si="11"/>
        <v>7612.0600060584356</v>
      </c>
      <c r="G27" s="227">
        <f>+E27+F27</f>
        <v>60945.389942995615</v>
      </c>
      <c r="H27" s="228">
        <v>387338642</v>
      </c>
      <c r="I27" s="229">
        <v>55283347</v>
      </c>
      <c r="J27" s="228">
        <f>H27+I27</f>
        <v>442621989</v>
      </c>
      <c r="K27" s="219" t="s">
        <v>251</v>
      </c>
      <c r="L27" s="219" t="s">
        <v>33</v>
      </c>
      <c r="M27" s="219" t="s">
        <v>247</v>
      </c>
      <c r="P27" s="230"/>
      <c r="R27" s="221"/>
      <c r="T27" s="221"/>
      <c r="U27" s="221"/>
      <c r="V27" s="221"/>
      <c r="W27" s="186"/>
      <c r="Y27" s="186"/>
      <c r="Z27" s="221"/>
      <c r="AA27" s="221"/>
      <c r="AB27" s="186"/>
      <c r="AC27" s="223"/>
      <c r="AD27" s="186"/>
    </row>
    <row r="28" spans="1:30" s="183" customFormat="1" x14ac:dyDescent="0.2">
      <c r="A28" s="219" t="s">
        <v>129</v>
      </c>
      <c r="B28" s="219">
        <v>8281515</v>
      </c>
      <c r="C28" s="224">
        <v>7.2499999999999995E-2</v>
      </c>
      <c r="D28" s="225">
        <v>45213</v>
      </c>
      <c r="E28" s="226">
        <f t="shared" si="11"/>
        <v>74000</v>
      </c>
      <c r="F28" s="226">
        <f t="shared" si="11"/>
        <v>6546.6299947677135</v>
      </c>
      <c r="G28" s="227">
        <f>+E28+F28</f>
        <v>80546.629994767718</v>
      </c>
      <c r="H28" s="228">
        <v>537432400</v>
      </c>
      <c r="I28" s="229">
        <v>47545555</v>
      </c>
      <c r="J28" s="228">
        <f>H28+I28</f>
        <v>584977955</v>
      </c>
      <c r="K28" s="219" t="s">
        <v>242</v>
      </c>
      <c r="L28" s="219" t="s">
        <v>33</v>
      </c>
      <c r="M28" s="219" t="s">
        <v>247</v>
      </c>
      <c r="P28" s="230"/>
      <c r="R28" s="221"/>
      <c r="T28" s="221"/>
      <c r="U28" s="221"/>
      <c r="V28" s="221"/>
      <c r="W28" s="186"/>
      <c r="Y28" s="186"/>
      <c r="Z28" s="221"/>
      <c r="AA28" s="221"/>
      <c r="AB28" s="186"/>
      <c r="AC28" s="223"/>
      <c r="AD28" s="186"/>
    </row>
    <row r="29" spans="1:30" s="183" customFormat="1" x14ac:dyDescent="0.2">
      <c r="A29" s="219"/>
      <c r="B29" s="219"/>
      <c r="C29" s="224"/>
      <c r="D29" s="225"/>
      <c r="E29" s="226"/>
      <c r="F29" s="226"/>
      <c r="G29" s="227"/>
      <c r="H29" s="228"/>
      <c r="I29" s="229"/>
      <c r="J29" s="228"/>
      <c r="K29" s="219"/>
      <c r="L29" s="219"/>
      <c r="M29" s="219"/>
      <c r="P29" s="230"/>
      <c r="R29" s="221"/>
      <c r="T29" s="221"/>
      <c r="U29" s="221"/>
      <c r="V29" s="221"/>
      <c r="W29" s="186"/>
      <c r="Y29" s="186"/>
      <c r="Z29" s="221"/>
      <c r="AA29" s="221"/>
      <c r="AB29" s="186"/>
      <c r="AC29" s="223"/>
      <c r="AD29" s="186"/>
    </row>
    <row r="30" spans="1:30" s="183" customFormat="1" x14ac:dyDescent="0.2">
      <c r="A30" s="231" t="s">
        <v>250</v>
      </c>
      <c r="B30" s="232"/>
      <c r="C30" s="233"/>
      <c r="D30" s="234"/>
      <c r="E30" s="235">
        <f>SUM(E27:E29)</f>
        <v>127333.32993693718</v>
      </c>
      <c r="F30" s="235">
        <f t="shared" ref="F30:G30" si="12">SUM(F27:F29)</f>
        <v>14158.690000826149</v>
      </c>
      <c r="G30" s="235">
        <f t="shared" si="12"/>
        <v>141492.01993776334</v>
      </c>
      <c r="H30" s="246">
        <f>SUBTOTAL(9,H27:H29)</f>
        <v>924771042</v>
      </c>
      <c r="I30" s="236">
        <f>SUBTOTAL(9,I27:I29)</f>
        <v>102828902</v>
      </c>
      <c r="J30" s="246">
        <f>SUBTOTAL(9,J27:J29)</f>
        <v>1027599944</v>
      </c>
      <c r="K30" s="237"/>
      <c r="L30" s="237"/>
      <c r="M30" s="237"/>
      <c r="N30" s="185"/>
      <c r="O30" s="238"/>
      <c r="P30" s="221"/>
      <c r="Q30" s="222"/>
      <c r="R30" s="238"/>
      <c r="S30" s="221"/>
      <c r="T30" s="221"/>
      <c r="U30" s="221"/>
      <c r="V30" s="187"/>
      <c r="W30" s="186"/>
      <c r="Y30" s="186"/>
      <c r="Z30" s="186"/>
      <c r="AA30" s="187"/>
      <c r="AB30" s="186"/>
      <c r="AC30" s="223"/>
      <c r="AD30" s="186"/>
    </row>
    <row r="31" spans="1:30" s="183" customFormat="1" x14ac:dyDescent="0.2">
      <c r="A31" s="219"/>
      <c r="B31" s="219"/>
      <c r="C31" s="224"/>
      <c r="D31" s="225"/>
      <c r="E31" s="226"/>
      <c r="F31" s="226"/>
      <c r="G31" s="227"/>
      <c r="H31" s="228"/>
      <c r="I31" s="229"/>
      <c r="J31" s="228"/>
      <c r="K31" s="219"/>
      <c r="L31" s="219"/>
      <c r="M31" s="219"/>
      <c r="P31" s="230"/>
      <c r="R31" s="221"/>
      <c r="T31" s="221"/>
      <c r="U31" s="221"/>
      <c r="V31" s="221"/>
      <c r="W31" s="186"/>
      <c r="Y31" s="186"/>
      <c r="Z31" s="221"/>
      <c r="AA31" s="221"/>
      <c r="AB31" s="186"/>
      <c r="AC31" s="223"/>
      <c r="AD31" s="186"/>
    </row>
    <row r="32" spans="1:30" s="183" customFormat="1" x14ac:dyDescent="0.2">
      <c r="A32" s="219" t="s">
        <v>130</v>
      </c>
      <c r="B32" s="219" t="s">
        <v>252</v>
      </c>
      <c r="C32" s="224">
        <v>8.5000000000000006E-2</v>
      </c>
      <c r="D32" s="225">
        <v>45213</v>
      </c>
      <c r="E32" s="226">
        <f t="shared" ref="E32:F32" si="13">H32/$M$3</f>
        <v>1000000</v>
      </c>
      <c r="F32" s="226">
        <f t="shared" si="13"/>
        <v>17232.879960344781</v>
      </c>
      <c r="G32" s="227">
        <f>+E32+F32</f>
        <v>1017232.8799603448</v>
      </c>
      <c r="H32" s="228">
        <f>7262600000</f>
        <v>7262600000</v>
      </c>
      <c r="I32" s="229">
        <f>304432287-179276773</f>
        <v>125155514</v>
      </c>
      <c r="J32" s="228">
        <f>H32+I32</f>
        <v>7387755514</v>
      </c>
      <c r="K32" s="219" t="s">
        <v>242</v>
      </c>
      <c r="L32" s="219" t="str">
        <f>IF(D32&gt;44469,"Vigente","Vencido")</f>
        <v>Vigente</v>
      </c>
      <c r="M32" s="219" t="s">
        <v>247</v>
      </c>
      <c r="P32" s="230"/>
      <c r="R32" s="221"/>
      <c r="T32" s="221"/>
      <c r="U32" s="221"/>
      <c r="V32" s="221"/>
      <c r="W32" s="186"/>
      <c r="Y32" s="186"/>
      <c r="Z32" s="221"/>
      <c r="AA32" s="221"/>
      <c r="AB32" s="186"/>
      <c r="AC32" s="223"/>
      <c r="AD32" s="186"/>
    </row>
    <row r="33" spans="1:30" s="183" customFormat="1" x14ac:dyDescent="0.2">
      <c r="A33" s="219"/>
      <c r="B33" s="219"/>
      <c r="C33" s="224"/>
      <c r="D33" s="225"/>
      <c r="E33" s="226"/>
      <c r="F33" s="226"/>
      <c r="G33" s="227"/>
      <c r="H33" s="228"/>
      <c r="I33" s="229"/>
      <c r="J33" s="228"/>
      <c r="K33" s="219"/>
      <c r="L33" s="219"/>
      <c r="M33" s="219"/>
      <c r="P33" s="230"/>
      <c r="R33" s="221"/>
      <c r="T33" s="221"/>
      <c r="U33" s="221"/>
      <c r="V33" s="221"/>
      <c r="W33" s="186"/>
      <c r="Y33" s="186"/>
      <c r="Z33" s="221"/>
      <c r="AA33" s="221"/>
      <c r="AB33" s="186"/>
      <c r="AC33" s="223"/>
      <c r="AD33" s="186"/>
    </row>
    <row r="34" spans="1:30" s="183" customFormat="1" x14ac:dyDescent="0.2">
      <c r="A34" s="231" t="s">
        <v>253</v>
      </c>
      <c r="B34" s="232"/>
      <c r="C34" s="233"/>
      <c r="D34" s="234"/>
      <c r="E34" s="235">
        <f t="shared" ref="E34:F34" si="14">SUM(E31:E33)</f>
        <v>1000000</v>
      </c>
      <c r="F34" s="235">
        <f t="shared" si="14"/>
        <v>17232.879960344781</v>
      </c>
      <c r="G34" s="235">
        <f>SUM(G31:G33)</f>
        <v>1017232.8799603448</v>
      </c>
      <c r="H34" s="246">
        <f>SUBTOTAL(9,H31:H33)</f>
        <v>7262600000</v>
      </c>
      <c r="I34" s="236">
        <f>SUBTOTAL(9,I32:I33)</f>
        <v>125155514</v>
      </c>
      <c r="J34" s="246">
        <f>SUBTOTAL(9,J31:J33)</f>
        <v>7387755514</v>
      </c>
      <c r="K34" s="237"/>
      <c r="L34" s="237"/>
      <c r="M34" s="237"/>
      <c r="N34" s="185"/>
      <c r="O34" s="238"/>
      <c r="P34" s="221"/>
      <c r="Q34" s="222"/>
      <c r="R34" s="238"/>
      <c r="S34" s="221"/>
      <c r="T34" s="221"/>
      <c r="U34" s="221"/>
      <c r="V34" s="187"/>
      <c r="W34" s="186"/>
      <c r="Y34" s="186"/>
      <c r="Z34" s="186"/>
      <c r="AA34" s="187"/>
      <c r="AB34" s="186"/>
      <c r="AC34" s="223"/>
      <c r="AD34" s="186"/>
    </row>
    <row r="35" spans="1:30" s="183" customFormat="1" x14ac:dyDescent="0.2">
      <c r="A35" s="219"/>
      <c r="B35" s="219"/>
      <c r="C35" s="224"/>
      <c r="D35" s="225"/>
      <c r="E35" s="226"/>
      <c r="F35" s="226"/>
      <c r="G35" s="227"/>
      <c r="H35" s="228"/>
      <c r="I35" s="229"/>
      <c r="J35" s="228"/>
      <c r="K35" s="219"/>
      <c r="L35" s="219"/>
      <c r="M35" s="219"/>
      <c r="P35" s="230"/>
      <c r="R35" s="221"/>
      <c r="T35" s="221"/>
      <c r="U35" s="221"/>
      <c r="V35" s="221"/>
      <c r="W35" s="186"/>
      <c r="Y35" s="186"/>
      <c r="Z35" s="221"/>
      <c r="AA35" s="221"/>
      <c r="AB35" s="186"/>
      <c r="AC35" s="223"/>
      <c r="AD35" s="186"/>
    </row>
    <row r="36" spans="1:30" s="183" customFormat="1" x14ac:dyDescent="0.2">
      <c r="A36" s="219" t="s">
        <v>131</v>
      </c>
      <c r="B36" s="219">
        <v>1339744</v>
      </c>
      <c r="C36" s="224">
        <v>7.2700831440443203E-2</v>
      </c>
      <c r="D36" s="225">
        <v>44823</v>
      </c>
      <c r="E36" s="226">
        <f t="shared" ref="E36:F45" si="15">H36/$M$3</f>
        <v>400000</v>
      </c>
      <c r="F36" s="226">
        <f t="shared" si="15"/>
        <v>140058.47010712416</v>
      </c>
      <c r="G36" s="227">
        <f t="shared" ref="G36:G45" si="16">+E36+F36</f>
        <v>540058.47010712419</v>
      </c>
      <c r="H36" s="228">
        <v>2905040000</v>
      </c>
      <c r="I36" s="229">
        <v>1017188645</v>
      </c>
      <c r="J36" s="228">
        <f t="shared" ref="J36:J45" si="17">H36+I36</f>
        <v>3922228645</v>
      </c>
      <c r="K36" s="219" t="s">
        <v>254</v>
      </c>
      <c r="L36" s="219" t="str">
        <f t="shared" ref="L36:L45" si="18">IF(D36&gt;44469,"Vigente","Vencido")</f>
        <v>Vigente</v>
      </c>
      <c r="M36" s="219" t="s">
        <v>246</v>
      </c>
      <c r="P36" s="230"/>
      <c r="R36" s="221"/>
      <c r="T36" s="221"/>
      <c r="U36" s="221"/>
      <c r="V36" s="221"/>
      <c r="W36" s="186"/>
      <c r="Y36" s="186"/>
      <c r="Z36" s="221"/>
      <c r="AA36" s="221"/>
      <c r="AB36" s="186"/>
      <c r="AC36" s="223"/>
      <c r="AD36" s="186"/>
    </row>
    <row r="37" spans="1:30" s="183" customFormat="1" x14ac:dyDescent="0.2">
      <c r="A37" s="219" t="s">
        <v>131</v>
      </c>
      <c r="B37" s="219">
        <v>1406165</v>
      </c>
      <c r="C37" s="224">
        <v>6.5000000000000002E-2</v>
      </c>
      <c r="D37" s="225">
        <v>45019</v>
      </c>
      <c r="E37" s="226">
        <f t="shared" si="15"/>
        <v>900000</v>
      </c>
      <c r="F37" s="226">
        <f t="shared" si="15"/>
        <v>9967.8199267479959</v>
      </c>
      <c r="G37" s="227">
        <f t="shared" si="16"/>
        <v>909967.81992674805</v>
      </c>
      <c r="H37" s="228">
        <v>6536340000</v>
      </c>
      <c r="I37" s="229">
        <v>72392289</v>
      </c>
      <c r="J37" s="228">
        <f t="shared" si="17"/>
        <v>6608732289</v>
      </c>
      <c r="K37" s="219" t="s">
        <v>254</v>
      </c>
      <c r="L37" s="219" t="str">
        <f t="shared" si="18"/>
        <v>Vigente</v>
      </c>
      <c r="M37" s="219" t="s">
        <v>246</v>
      </c>
      <c r="P37" s="230"/>
      <c r="R37" s="221"/>
      <c r="T37" s="221"/>
      <c r="U37" s="221"/>
      <c r="V37" s="221"/>
      <c r="W37" s="186"/>
      <c r="Y37" s="186"/>
      <c r="Z37" s="221"/>
      <c r="AA37" s="221"/>
      <c r="AB37" s="186"/>
      <c r="AC37" s="223"/>
      <c r="AD37" s="186"/>
    </row>
    <row r="38" spans="1:30" s="183" customFormat="1" x14ac:dyDescent="0.2">
      <c r="A38" s="219" t="s">
        <v>131</v>
      </c>
      <c r="B38" s="219">
        <v>1421881</v>
      </c>
      <c r="C38" s="224">
        <v>0.1</v>
      </c>
      <c r="D38" s="225">
        <v>44957</v>
      </c>
      <c r="E38" s="226">
        <f t="shared" si="15"/>
        <v>100000</v>
      </c>
      <c r="F38" s="226">
        <f t="shared" si="15"/>
        <v>23178.089940241785</v>
      </c>
      <c r="G38" s="227">
        <f t="shared" si="16"/>
        <v>123178.08994024179</v>
      </c>
      <c r="H38" s="228">
        <v>726260000</v>
      </c>
      <c r="I38" s="229">
        <v>168333196</v>
      </c>
      <c r="J38" s="228">
        <f t="shared" si="17"/>
        <v>894593196</v>
      </c>
      <c r="K38" s="219" t="s">
        <v>254</v>
      </c>
      <c r="L38" s="219" t="str">
        <f t="shared" si="18"/>
        <v>Vigente</v>
      </c>
      <c r="M38" s="219" t="s">
        <v>246</v>
      </c>
      <c r="P38" s="230"/>
      <c r="R38" s="221"/>
      <c r="T38" s="221"/>
      <c r="U38" s="221"/>
      <c r="V38" s="221"/>
      <c r="W38" s="186"/>
      <c r="Y38" s="186"/>
      <c r="Z38" s="221"/>
      <c r="AA38" s="221"/>
      <c r="AB38" s="186"/>
      <c r="AC38" s="223"/>
      <c r="AD38" s="186"/>
    </row>
    <row r="39" spans="1:30" s="183" customFormat="1" x14ac:dyDescent="0.2">
      <c r="A39" s="219" t="s">
        <v>131</v>
      </c>
      <c r="B39" s="219">
        <v>1423258</v>
      </c>
      <c r="C39" s="224">
        <v>9.1999999999999998E-2</v>
      </c>
      <c r="D39" s="225">
        <v>44974</v>
      </c>
      <c r="E39" s="226">
        <f t="shared" si="15"/>
        <v>1000000</v>
      </c>
      <c r="F39" s="226">
        <f t="shared" si="15"/>
        <v>3780.8198165946078</v>
      </c>
      <c r="G39" s="227">
        <f t="shared" si="16"/>
        <v>1003780.8198165946</v>
      </c>
      <c r="H39" s="228">
        <v>7262600000</v>
      </c>
      <c r="I39" s="229">
        <v>27458582</v>
      </c>
      <c r="J39" s="228">
        <f t="shared" si="17"/>
        <v>7290058582</v>
      </c>
      <c r="K39" s="219" t="s">
        <v>254</v>
      </c>
      <c r="L39" s="219" t="str">
        <f t="shared" si="18"/>
        <v>Vigente</v>
      </c>
      <c r="M39" s="219" t="s">
        <v>246</v>
      </c>
      <c r="P39" s="230"/>
      <c r="R39" s="221"/>
      <c r="T39" s="221"/>
      <c r="U39" s="221"/>
      <c r="V39" s="221"/>
      <c r="W39" s="186"/>
      <c r="Y39" s="186"/>
      <c r="Z39" s="221"/>
      <c r="AA39" s="221"/>
      <c r="AB39" s="186"/>
      <c r="AC39" s="223"/>
      <c r="AD39" s="186"/>
    </row>
    <row r="40" spans="1:30" s="183" customFormat="1" x14ac:dyDescent="0.2">
      <c r="A40" s="219" t="s">
        <v>131</v>
      </c>
      <c r="B40" s="219">
        <v>1426545</v>
      </c>
      <c r="C40" s="224">
        <v>9.5000000000000001E-2</v>
      </c>
      <c r="D40" s="225">
        <v>44967</v>
      </c>
      <c r="E40" s="226">
        <f t="shared" si="15"/>
        <v>640000</v>
      </c>
      <c r="F40" s="226">
        <f t="shared" si="15"/>
        <v>18989.589816319225</v>
      </c>
      <c r="G40" s="227">
        <f t="shared" si="16"/>
        <v>658989.58981631917</v>
      </c>
      <c r="H40" s="228">
        <v>4648064000</v>
      </c>
      <c r="I40" s="229">
        <v>137913795</v>
      </c>
      <c r="J40" s="228">
        <f t="shared" si="17"/>
        <v>4785977795</v>
      </c>
      <c r="K40" s="219" t="s">
        <v>254</v>
      </c>
      <c r="L40" s="219" t="str">
        <f t="shared" si="18"/>
        <v>Vigente</v>
      </c>
      <c r="M40" s="219" t="s">
        <v>246</v>
      </c>
      <c r="P40" s="230"/>
      <c r="R40" s="221"/>
      <c r="T40" s="221"/>
      <c r="U40" s="221"/>
      <c r="V40" s="221"/>
      <c r="W40" s="186"/>
      <c r="Y40" s="186"/>
      <c r="Z40" s="221"/>
      <c r="AA40" s="221"/>
      <c r="AB40" s="186"/>
      <c r="AC40" s="223"/>
      <c r="AD40" s="186"/>
    </row>
    <row r="41" spans="1:30" s="183" customFormat="1" x14ac:dyDescent="0.2">
      <c r="A41" s="219" t="s">
        <v>131</v>
      </c>
      <c r="B41" s="219">
        <v>1428297</v>
      </c>
      <c r="C41" s="224">
        <v>9.5000000000000001E-2</v>
      </c>
      <c r="D41" s="225">
        <v>45359</v>
      </c>
      <c r="E41" s="226">
        <f t="shared" si="15"/>
        <v>1000000</v>
      </c>
      <c r="F41" s="226">
        <f t="shared" si="15"/>
        <v>27849.310164403931</v>
      </c>
      <c r="G41" s="227">
        <f t="shared" si="16"/>
        <v>1027849.310164404</v>
      </c>
      <c r="H41" s="228">
        <v>7262600000</v>
      </c>
      <c r="I41" s="229">
        <v>202258400</v>
      </c>
      <c r="J41" s="228">
        <f t="shared" si="17"/>
        <v>7464858400</v>
      </c>
      <c r="K41" s="219" t="s">
        <v>254</v>
      </c>
      <c r="L41" s="219" t="str">
        <f t="shared" si="18"/>
        <v>Vigente</v>
      </c>
      <c r="M41" s="219" t="s">
        <v>246</v>
      </c>
      <c r="P41" s="230"/>
      <c r="R41" s="221"/>
      <c r="T41" s="221"/>
      <c r="U41" s="221"/>
      <c r="V41" s="221"/>
      <c r="W41" s="186"/>
      <c r="Y41" s="186"/>
      <c r="Z41" s="221"/>
      <c r="AA41" s="221"/>
      <c r="AB41" s="186"/>
      <c r="AC41" s="223"/>
      <c r="AD41" s="186"/>
    </row>
    <row r="42" spans="1:30" s="183" customFormat="1" x14ac:dyDescent="0.2">
      <c r="A42" s="219" t="s">
        <v>131</v>
      </c>
      <c r="B42" s="219">
        <v>1431055</v>
      </c>
      <c r="C42" s="224">
        <v>9.5000000000000001E-2</v>
      </c>
      <c r="D42" s="225">
        <v>45373</v>
      </c>
      <c r="E42" s="226">
        <f t="shared" si="15"/>
        <v>860000</v>
      </c>
      <c r="F42" s="226">
        <f t="shared" si="15"/>
        <v>34694.50981742076</v>
      </c>
      <c r="G42" s="227">
        <f t="shared" si="16"/>
        <v>894694.50981742074</v>
      </c>
      <c r="H42" s="228">
        <v>6245836000</v>
      </c>
      <c r="I42" s="229">
        <v>251972347</v>
      </c>
      <c r="J42" s="228">
        <f t="shared" si="17"/>
        <v>6497808347</v>
      </c>
      <c r="K42" s="219" t="s">
        <v>254</v>
      </c>
      <c r="L42" s="219" t="str">
        <f t="shared" si="18"/>
        <v>Vigente</v>
      </c>
      <c r="M42" s="219" t="s">
        <v>246</v>
      </c>
      <c r="P42" s="230"/>
      <c r="R42" s="221"/>
      <c r="T42" s="221"/>
      <c r="U42" s="221"/>
      <c r="V42" s="221"/>
      <c r="W42" s="186"/>
      <c r="Y42" s="186"/>
      <c r="Z42" s="221"/>
      <c r="AA42" s="221"/>
      <c r="AB42" s="186"/>
      <c r="AC42" s="223"/>
      <c r="AD42" s="186"/>
    </row>
    <row r="43" spans="1:30" s="183" customFormat="1" x14ac:dyDescent="0.2">
      <c r="A43" s="219" t="s">
        <v>131</v>
      </c>
      <c r="B43" s="219">
        <v>1431886</v>
      </c>
      <c r="C43" s="224">
        <v>6.5000000000000002E-2</v>
      </c>
      <c r="D43" s="225">
        <v>44999</v>
      </c>
      <c r="E43" s="226">
        <f t="shared" si="15"/>
        <v>1000000</v>
      </c>
      <c r="F43" s="226">
        <f t="shared" si="15"/>
        <v>22643.830033321399</v>
      </c>
      <c r="G43" s="227">
        <f t="shared" si="16"/>
        <v>1022643.8300333214</v>
      </c>
      <c r="H43" s="228">
        <v>7262600000</v>
      </c>
      <c r="I43" s="229">
        <v>164453080</v>
      </c>
      <c r="J43" s="228">
        <f t="shared" si="17"/>
        <v>7427053080</v>
      </c>
      <c r="K43" s="219" t="s">
        <v>254</v>
      </c>
      <c r="L43" s="219" t="str">
        <f t="shared" si="18"/>
        <v>Vigente</v>
      </c>
      <c r="M43" s="219" t="s">
        <v>246</v>
      </c>
      <c r="P43" s="230"/>
      <c r="R43" s="221"/>
      <c r="T43" s="221"/>
      <c r="U43" s="221"/>
      <c r="V43" s="221"/>
      <c r="W43" s="186"/>
      <c r="Y43" s="186"/>
      <c r="Z43" s="221"/>
      <c r="AA43" s="221"/>
      <c r="AB43" s="186"/>
      <c r="AC43" s="223"/>
      <c r="AD43" s="186"/>
    </row>
    <row r="44" spans="1:30" s="183" customFormat="1" x14ac:dyDescent="0.2">
      <c r="A44" s="219" t="s">
        <v>131</v>
      </c>
      <c r="B44" s="219">
        <v>1436672</v>
      </c>
      <c r="C44" s="224">
        <v>6.5000000000000002E-2</v>
      </c>
      <c r="D44" s="225">
        <v>45012</v>
      </c>
      <c r="E44" s="226">
        <f t="shared" si="15"/>
        <v>1000000</v>
      </c>
      <c r="F44" s="226">
        <f t="shared" si="15"/>
        <v>15095.890039379836</v>
      </c>
      <c r="G44" s="227">
        <f t="shared" si="16"/>
        <v>1015095.8900393798</v>
      </c>
      <c r="H44" s="228">
        <v>7262600000</v>
      </c>
      <c r="I44" s="229">
        <v>109635411</v>
      </c>
      <c r="J44" s="228">
        <f t="shared" si="17"/>
        <v>7372235411</v>
      </c>
      <c r="K44" s="219" t="s">
        <v>254</v>
      </c>
      <c r="L44" s="219" t="str">
        <f t="shared" si="18"/>
        <v>Vigente</v>
      </c>
      <c r="M44" s="219" t="s">
        <v>246</v>
      </c>
      <c r="P44" s="230"/>
      <c r="R44" s="221"/>
      <c r="T44" s="221"/>
      <c r="U44" s="221"/>
      <c r="V44" s="221"/>
      <c r="W44" s="186"/>
      <c r="Y44" s="186"/>
      <c r="Z44" s="221"/>
      <c r="AA44" s="221"/>
      <c r="AB44" s="186"/>
      <c r="AC44" s="223"/>
      <c r="AD44" s="186"/>
    </row>
    <row r="45" spans="1:30" s="183" customFormat="1" x14ac:dyDescent="0.2">
      <c r="A45" s="219" t="s">
        <v>131</v>
      </c>
      <c r="B45" s="219">
        <v>1437842</v>
      </c>
      <c r="C45" s="224">
        <v>9.5000000000000001E-2</v>
      </c>
      <c r="D45" s="225">
        <v>45415</v>
      </c>
      <c r="E45" s="226">
        <f t="shared" si="15"/>
        <v>400000</v>
      </c>
      <c r="F45" s="226">
        <f t="shared" si="15"/>
        <v>5413.7000523228589</v>
      </c>
      <c r="G45" s="227">
        <f t="shared" si="16"/>
        <v>405413.70005232288</v>
      </c>
      <c r="H45" s="228">
        <v>2905040000</v>
      </c>
      <c r="I45" s="229">
        <v>39317538</v>
      </c>
      <c r="J45" s="228">
        <f t="shared" si="17"/>
        <v>2944357538</v>
      </c>
      <c r="K45" s="219" t="s">
        <v>254</v>
      </c>
      <c r="L45" s="219" t="str">
        <f t="shared" si="18"/>
        <v>Vigente</v>
      </c>
      <c r="M45" s="219" t="s">
        <v>246</v>
      </c>
      <c r="P45" s="230"/>
      <c r="R45" s="221"/>
      <c r="T45" s="221"/>
      <c r="U45" s="221"/>
      <c r="V45" s="221"/>
      <c r="W45" s="186"/>
      <c r="Y45" s="186"/>
      <c r="Z45" s="221"/>
      <c r="AA45" s="221"/>
      <c r="AB45" s="186"/>
      <c r="AC45" s="223"/>
      <c r="AD45" s="186"/>
    </row>
    <row r="46" spans="1:30" s="183" customFormat="1" x14ac:dyDescent="0.2">
      <c r="A46" s="219"/>
      <c r="B46" s="219"/>
      <c r="C46" s="224"/>
      <c r="D46" s="225"/>
      <c r="E46" s="226"/>
      <c r="F46" s="226"/>
      <c r="G46" s="227"/>
      <c r="H46" s="228"/>
      <c r="I46" s="229"/>
      <c r="J46" s="228"/>
      <c r="K46" s="219"/>
      <c r="L46" s="219"/>
      <c r="M46" s="219"/>
      <c r="P46" s="230"/>
      <c r="R46" s="221"/>
      <c r="T46" s="221"/>
      <c r="U46" s="221"/>
      <c r="V46" s="221"/>
      <c r="W46" s="186"/>
      <c r="Y46" s="186"/>
      <c r="Z46" s="221"/>
      <c r="AA46" s="221"/>
      <c r="AB46" s="186"/>
      <c r="AC46" s="223"/>
      <c r="AD46" s="186"/>
    </row>
    <row r="47" spans="1:30" s="183" customFormat="1" x14ac:dyDescent="0.2">
      <c r="A47" s="231" t="s">
        <v>255</v>
      </c>
      <c r="B47" s="232"/>
      <c r="C47" s="233"/>
      <c r="D47" s="234"/>
      <c r="E47" s="235">
        <f t="shared" ref="E47:J47" si="19">SUBTOTAL(9,E36:E46)</f>
        <v>7300000</v>
      </c>
      <c r="F47" s="235">
        <f t="shared" si="19"/>
        <v>301672.0297138766</v>
      </c>
      <c r="G47" s="235">
        <f t="shared" si="19"/>
        <v>7601672.0297138756</v>
      </c>
      <c r="H47" s="246">
        <f t="shared" si="19"/>
        <v>53016980000</v>
      </c>
      <c r="I47" s="236">
        <f t="shared" si="19"/>
        <v>2190923283</v>
      </c>
      <c r="J47" s="246">
        <f t="shared" si="19"/>
        <v>55207903283</v>
      </c>
      <c r="K47" s="237"/>
      <c r="L47" s="237"/>
      <c r="M47" s="237"/>
      <c r="N47" s="185"/>
      <c r="O47" s="238"/>
      <c r="P47" s="221"/>
      <c r="Q47" s="222"/>
      <c r="R47" s="238"/>
      <c r="S47" s="221"/>
      <c r="T47" s="221"/>
      <c r="U47" s="221"/>
      <c r="V47" s="187"/>
      <c r="W47" s="186"/>
      <c r="Y47" s="186"/>
      <c r="Z47" s="186"/>
      <c r="AA47" s="187"/>
      <c r="AB47" s="186"/>
      <c r="AC47" s="223"/>
      <c r="AD47" s="186"/>
    </row>
    <row r="48" spans="1:30" s="183" customFormat="1" x14ac:dyDescent="0.2">
      <c r="A48" s="219"/>
      <c r="B48" s="219"/>
      <c r="C48" s="224"/>
      <c r="D48" s="225"/>
      <c r="E48" s="226"/>
      <c r="F48" s="226"/>
      <c r="G48" s="227"/>
      <c r="H48" s="228"/>
      <c r="I48" s="229"/>
      <c r="J48" s="228"/>
      <c r="K48" s="219"/>
      <c r="L48" s="219"/>
      <c r="M48" s="219"/>
      <c r="P48" s="230"/>
      <c r="R48" s="221"/>
      <c r="T48" s="221"/>
      <c r="U48" s="221"/>
      <c r="V48" s="221"/>
      <c r="W48" s="186"/>
      <c r="Y48" s="186"/>
      <c r="Z48" s="221"/>
      <c r="AA48" s="221"/>
      <c r="AB48" s="186"/>
      <c r="AC48" s="223"/>
      <c r="AD48" s="186"/>
    </row>
    <row r="49" spans="1:30" s="183" customFormat="1" x14ac:dyDescent="0.2">
      <c r="A49" s="219" t="s">
        <v>127</v>
      </c>
      <c r="B49" s="219" t="s">
        <v>256</v>
      </c>
      <c r="C49" s="224">
        <v>5.5E-2</v>
      </c>
      <c r="D49" s="225">
        <v>45126</v>
      </c>
      <c r="E49" s="226">
        <f>H49/$M$3</f>
        <v>1000000</v>
      </c>
      <c r="F49" s="226">
        <f>I49/$M$3</f>
        <v>123645.84997108472</v>
      </c>
      <c r="G49" s="227">
        <f>+E49+F49</f>
        <v>1123645.8499710846</v>
      </c>
      <c r="H49" s="228">
        <v>7262600000</v>
      </c>
      <c r="I49" s="229">
        <v>897990350</v>
      </c>
      <c r="J49" s="228">
        <f>H49+I49</f>
        <v>8160590350</v>
      </c>
      <c r="K49" s="219" t="s">
        <v>254</v>
      </c>
      <c r="L49" s="219" t="str">
        <f>IF(D49&gt;44469,"Vigente","Vencido")</f>
        <v>Vigente</v>
      </c>
      <c r="M49" s="219" t="s">
        <v>246</v>
      </c>
      <c r="P49" s="230"/>
      <c r="R49" s="221"/>
      <c r="T49" s="221"/>
      <c r="U49" s="221"/>
      <c r="V49" s="221"/>
      <c r="W49" s="186"/>
      <c r="Y49" s="186"/>
      <c r="Z49" s="221"/>
      <c r="AA49" s="221"/>
      <c r="AB49" s="186"/>
      <c r="AC49" s="223"/>
      <c r="AD49" s="186"/>
    </row>
    <row r="50" spans="1:30" s="183" customFormat="1" x14ac:dyDescent="0.2">
      <c r="A50" s="219" t="s">
        <v>127</v>
      </c>
      <c r="B50" s="219" t="s">
        <v>257</v>
      </c>
      <c r="C50" s="224">
        <v>5.5E-2</v>
      </c>
      <c r="D50" s="225">
        <v>45160</v>
      </c>
      <c r="E50" s="226">
        <f>H50/$M$3</f>
        <v>2250000</v>
      </c>
      <c r="F50" s="226">
        <f>I50/$M$3</f>
        <v>67683.039958141715</v>
      </c>
      <c r="G50" s="227">
        <f>+E50+F50</f>
        <v>2317683.0399581417</v>
      </c>
      <c r="H50" s="228">
        <v>16340850000</v>
      </c>
      <c r="I50" s="229">
        <v>491554846</v>
      </c>
      <c r="J50" s="228">
        <f>H50+I50</f>
        <v>16832404846</v>
      </c>
      <c r="K50" s="219" t="s">
        <v>254</v>
      </c>
      <c r="L50" s="219" t="str">
        <f>IF(D50&gt;44469,"Vigente","Vencido")</f>
        <v>Vigente</v>
      </c>
      <c r="M50" s="219" t="s">
        <v>246</v>
      </c>
      <c r="P50" s="230"/>
      <c r="R50" s="221"/>
      <c r="T50" s="221"/>
      <c r="U50" s="221"/>
      <c r="V50" s="221"/>
      <c r="W50" s="186"/>
      <c r="Y50" s="186"/>
      <c r="Z50" s="221"/>
      <c r="AA50" s="221"/>
      <c r="AB50" s="186"/>
      <c r="AC50" s="223"/>
      <c r="AD50" s="186"/>
    </row>
    <row r="51" spans="1:30" s="183" customFormat="1" x14ac:dyDescent="0.2">
      <c r="A51" s="219"/>
      <c r="B51" s="219"/>
      <c r="C51" s="224"/>
      <c r="D51" s="225"/>
      <c r="E51" s="226"/>
      <c r="F51" s="226"/>
      <c r="G51" s="227"/>
      <c r="H51" s="228"/>
      <c r="I51" s="229"/>
      <c r="J51" s="228"/>
      <c r="K51" s="219"/>
      <c r="L51" s="219"/>
      <c r="M51" s="219"/>
      <c r="P51" s="230"/>
      <c r="R51" s="221"/>
      <c r="T51" s="221"/>
      <c r="U51" s="221"/>
      <c r="V51" s="221"/>
      <c r="W51" s="186"/>
      <c r="Y51" s="186"/>
      <c r="Z51" s="221"/>
      <c r="AA51" s="221"/>
      <c r="AB51" s="186"/>
      <c r="AC51" s="223"/>
      <c r="AD51" s="186"/>
    </row>
    <row r="52" spans="1:30" s="183" customFormat="1" x14ac:dyDescent="0.2">
      <c r="A52" s="219"/>
      <c r="B52" s="219"/>
      <c r="C52" s="224"/>
      <c r="D52" s="225"/>
      <c r="E52" s="226"/>
      <c r="F52" s="226"/>
      <c r="G52" s="227"/>
      <c r="H52" s="228"/>
      <c r="I52" s="229"/>
      <c r="J52" s="228"/>
      <c r="K52" s="219"/>
      <c r="L52" s="219"/>
      <c r="M52" s="219"/>
      <c r="P52" s="230"/>
      <c r="R52" s="221"/>
      <c r="T52" s="221"/>
      <c r="U52" s="221"/>
      <c r="V52" s="221"/>
      <c r="W52" s="186"/>
      <c r="Y52" s="186"/>
      <c r="Z52" s="221"/>
      <c r="AA52" s="221"/>
      <c r="AB52" s="186"/>
      <c r="AC52" s="223"/>
      <c r="AD52" s="186"/>
    </row>
    <row r="53" spans="1:30" s="183" customFormat="1" x14ac:dyDescent="0.2">
      <c r="A53" s="231" t="s">
        <v>258</v>
      </c>
      <c r="B53" s="232"/>
      <c r="C53" s="233"/>
      <c r="D53" s="234"/>
      <c r="E53" s="235">
        <f>SUM(E49:E52)</f>
        <v>3250000</v>
      </c>
      <c r="F53" s="235">
        <f>SUM(F49:F52)</f>
        <v>191328.88992922643</v>
      </c>
      <c r="G53" s="235">
        <f>SUM(G49:G52)</f>
        <v>3441328.8899292266</v>
      </c>
      <c r="H53" s="246">
        <f t="shared" ref="H53:I53" si="20">SUBTOTAL(9,H48:H52)</f>
        <v>23603450000</v>
      </c>
      <c r="I53" s="246">
        <f t="shared" si="20"/>
        <v>1389545196</v>
      </c>
      <c r="J53" s="246">
        <f>SUBTOTAL(9,J48:J52)</f>
        <v>24992995196</v>
      </c>
      <c r="K53" s="237"/>
      <c r="L53" s="237"/>
      <c r="M53" s="237"/>
      <c r="N53" s="185"/>
      <c r="O53" s="238"/>
      <c r="P53" s="221"/>
      <c r="Q53" s="222"/>
      <c r="R53" s="238"/>
      <c r="S53" s="221"/>
      <c r="T53" s="221"/>
      <c r="U53" s="221"/>
      <c r="V53" s="187"/>
      <c r="W53" s="186"/>
      <c r="Y53" s="186"/>
      <c r="Z53" s="186"/>
      <c r="AA53" s="187"/>
      <c r="AB53" s="186"/>
      <c r="AC53" s="223"/>
      <c r="AD53" s="186"/>
    </row>
    <row r="54" spans="1:30" s="183" customFormat="1" x14ac:dyDescent="0.2">
      <c r="A54" s="219"/>
      <c r="B54" s="219"/>
      <c r="C54" s="224"/>
      <c r="D54" s="225"/>
      <c r="E54" s="226"/>
      <c r="F54" s="226"/>
      <c r="G54" s="227"/>
      <c r="H54" s="228"/>
      <c r="I54" s="229"/>
      <c r="J54" s="228"/>
      <c r="K54" s="219"/>
      <c r="L54" s="219"/>
      <c r="M54" s="219"/>
      <c r="P54" s="230"/>
      <c r="R54" s="221"/>
      <c r="T54" s="221"/>
      <c r="U54" s="221"/>
      <c r="V54" s="221"/>
      <c r="W54" s="186"/>
      <c r="Y54" s="186"/>
      <c r="Z54" s="221"/>
      <c r="AA54" s="221"/>
      <c r="AB54" s="186"/>
      <c r="AC54" s="223"/>
      <c r="AD54" s="186"/>
    </row>
    <row r="55" spans="1:30" s="183" customFormat="1" x14ac:dyDescent="0.2">
      <c r="A55" s="219" t="s">
        <v>128</v>
      </c>
      <c r="B55" s="219">
        <v>26458</v>
      </c>
      <c r="C55" s="224">
        <v>5.5E-2</v>
      </c>
      <c r="D55" s="225">
        <v>45111</v>
      </c>
      <c r="E55" s="226">
        <f>H55/$M$3</f>
        <v>2024068.5154077052</v>
      </c>
      <c r="F55" s="226">
        <f>I55/$M$3</f>
        <v>91565.532178558642</v>
      </c>
      <c r="G55" s="227">
        <f>+E55+F55</f>
        <v>2115634.0475862641</v>
      </c>
      <c r="H55" s="228">
        <v>14700000000</v>
      </c>
      <c r="I55" s="229">
        <v>665003834</v>
      </c>
      <c r="J55" s="228">
        <f>H55+I55</f>
        <v>15365003834</v>
      </c>
      <c r="K55" s="219" t="s">
        <v>243</v>
      </c>
      <c r="L55" s="219" t="str">
        <f>IF(D55&gt;44469,"Vigente","Vencido")</f>
        <v>Vigente</v>
      </c>
      <c r="M55" s="219" t="s">
        <v>246</v>
      </c>
      <c r="P55" s="230"/>
      <c r="R55" s="221"/>
      <c r="T55" s="221"/>
      <c r="U55" s="221"/>
      <c r="V55" s="221"/>
      <c r="W55" s="186"/>
      <c r="Y55" s="186"/>
      <c r="Z55" s="221"/>
      <c r="AA55" s="221"/>
      <c r="AB55" s="186"/>
      <c r="AC55" s="223"/>
      <c r="AD55" s="186"/>
    </row>
    <row r="56" spans="1:30" s="183" customFormat="1" x14ac:dyDescent="0.2">
      <c r="A56" s="219"/>
      <c r="B56" s="219"/>
      <c r="C56" s="224"/>
      <c r="D56" s="225"/>
      <c r="E56" s="226"/>
      <c r="F56" s="226"/>
      <c r="G56" s="227"/>
      <c r="H56" s="228"/>
      <c r="I56" s="229"/>
      <c r="J56" s="228"/>
      <c r="K56" s="219"/>
      <c r="L56" s="219"/>
      <c r="M56" s="219"/>
      <c r="P56" s="230"/>
      <c r="R56" s="221"/>
      <c r="T56" s="221"/>
      <c r="U56" s="221"/>
      <c r="V56" s="221"/>
      <c r="W56" s="186"/>
      <c r="Y56" s="186"/>
      <c r="Z56" s="221"/>
      <c r="AA56" s="221"/>
      <c r="AB56" s="186"/>
      <c r="AC56" s="223"/>
      <c r="AD56" s="186"/>
    </row>
    <row r="57" spans="1:30" s="183" customFormat="1" x14ac:dyDescent="0.2">
      <c r="A57" s="231" t="s">
        <v>259</v>
      </c>
      <c r="B57" s="232"/>
      <c r="C57" s="233"/>
      <c r="D57" s="234"/>
      <c r="E57" s="235">
        <f>SUM(E55:E56)</f>
        <v>2024068.5154077052</v>
      </c>
      <c r="F57" s="235">
        <f>SUM(F55:F56)</f>
        <v>91565.532178558642</v>
      </c>
      <c r="G57" s="235">
        <f>SUM(G55:G56)</f>
        <v>2115634.0475862641</v>
      </c>
      <c r="H57" s="246">
        <f>SUBTOTAL(9,H54:H56)</f>
        <v>14700000000</v>
      </c>
      <c r="I57" s="236">
        <f>SUBTOTAL(9,I54:I56)</f>
        <v>665003834</v>
      </c>
      <c r="J57" s="246">
        <f>SUBTOTAL(9,J54:J56)</f>
        <v>15365003834</v>
      </c>
      <c r="K57" s="237"/>
      <c r="L57" s="237"/>
      <c r="M57" s="237"/>
      <c r="N57" s="185"/>
      <c r="O57" s="238"/>
      <c r="P57" s="221"/>
      <c r="Q57" s="222"/>
      <c r="R57" s="238"/>
      <c r="S57" s="221"/>
      <c r="T57" s="221"/>
      <c r="U57" s="221"/>
      <c r="V57" s="187"/>
      <c r="W57" s="186"/>
      <c r="Y57" s="186"/>
      <c r="Z57" s="186"/>
      <c r="AA57" s="187"/>
      <c r="AB57" s="186"/>
      <c r="AC57" s="223"/>
      <c r="AD57" s="186"/>
    </row>
    <row r="58" spans="1:30" s="183" customFormat="1" x14ac:dyDescent="0.2">
      <c r="A58" s="219"/>
      <c r="B58" s="219"/>
      <c r="C58" s="224"/>
      <c r="D58" s="225"/>
      <c r="E58" s="226"/>
      <c r="F58" s="226"/>
      <c r="G58" s="227"/>
      <c r="H58" s="228"/>
      <c r="I58" s="229"/>
      <c r="J58" s="228"/>
      <c r="K58" s="219"/>
      <c r="L58" s="219"/>
      <c r="M58" s="219"/>
      <c r="P58" s="230"/>
      <c r="R58" s="221"/>
      <c r="T58" s="221"/>
      <c r="U58" s="221"/>
      <c r="V58" s="221"/>
      <c r="W58" s="186"/>
      <c r="Y58" s="186"/>
      <c r="Z58" s="221"/>
      <c r="AA58" s="221"/>
      <c r="AB58" s="186"/>
      <c r="AC58" s="223"/>
      <c r="AD58" s="186"/>
    </row>
    <row r="59" spans="1:30" s="183" customFormat="1" x14ac:dyDescent="0.2">
      <c r="A59" s="219" t="s">
        <v>140</v>
      </c>
      <c r="B59" s="219" t="s">
        <v>260</v>
      </c>
      <c r="C59" s="224">
        <v>9.2499999999999999E-2</v>
      </c>
      <c r="D59" s="225">
        <v>45160</v>
      </c>
      <c r="E59" s="226">
        <f t="shared" ref="E59:F59" si="21">H59/$M$3</f>
        <v>0</v>
      </c>
      <c r="F59" s="226">
        <f t="shared" si="21"/>
        <v>14698.619640349185</v>
      </c>
      <c r="G59" s="227">
        <f>+E59+F59</f>
        <v>14698.619640349185</v>
      </c>
      <c r="H59" s="228">
        <v>0</v>
      </c>
      <c r="I59" s="229">
        <v>106750195</v>
      </c>
      <c r="J59" s="228">
        <f>H59+I59</f>
        <v>106750195</v>
      </c>
      <c r="K59" s="219" t="s">
        <v>254</v>
      </c>
      <c r="L59" s="219" t="str">
        <f>IF(D59&gt;44469,"Vigente","Vencido")</f>
        <v>Vigente</v>
      </c>
      <c r="M59" s="219" t="s">
        <v>246</v>
      </c>
      <c r="P59" s="230"/>
      <c r="R59" s="221"/>
      <c r="T59" s="221"/>
      <c r="U59" s="221"/>
      <c r="V59" s="221"/>
      <c r="W59" s="186"/>
      <c r="Y59" s="186"/>
      <c r="Z59" s="221"/>
      <c r="AA59" s="221"/>
      <c r="AB59" s="186"/>
      <c r="AC59" s="223"/>
      <c r="AD59" s="186"/>
    </row>
    <row r="60" spans="1:30" s="183" customFormat="1" x14ac:dyDescent="0.2">
      <c r="A60" s="219"/>
      <c r="B60" s="219"/>
      <c r="C60" s="224"/>
      <c r="D60" s="225"/>
      <c r="E60" s="226"/>
      <c r="F60" s="226"/>
      <c r="G60" s="227"/>
      <c r="H60" s="228"/>
      <c r="I60" s="229"/>
      <c r="J60" s="228"/>
      <c r="K60" s="219"/>
      <c r="L60" s="219"/>
      <c r="M60" s="219"/>
      <c r="P60" s="230"/>
      <c r="R60" s="221"/>
      <c r="T60" s="221"/>
      <c r="U60" s="221"/>
      <c r="V60" s="221"/>
      <c r="W60" s="186"/>
      <c r="Y60" s="186"/>
      <c r="Z60" s="221"/>
      <c r="AA60" s="221"/>
      <c r="AB60" s="186"/>
      <c r="AC60" s="223"/>
      <c r="AD60" s="186"/>
    </row>
    <row r="61" spans="1:30" s="183" customFormat="1" x14ac:dyDescent="0.2">
      <c r="A61" s="231" t="s">
        <v>261</v>
      </c>
      <c r="B61" s="232"/>
      <c r="C61" s="233"/>
      <c r="D61" s="234"/>
      <c r="E61" s="235">
        <f>SUM(E59:E60)</f>
        <v>0</v>
      </c>
      <c r="F61" s="235">
        <f>SUM(F59:F60)</f>
        <v>14698.619640349185</v>
      </c>
      <c r="G61" s="235">
        <f>SUM(G59:G60)</f>
        <v>14698.619640349185</v>
      </c>
      <c r="H61" s="246">
        <f>SUBTOTAL(9,H59:H60)</f>
        <v>0</v>
      </c>
      <c r="I61" s="236">
        <f>SUBTOTAL(9,I59:I60)</f>
        <v>106750195</v>
      </c>
      <c r="J61" s="246">
        <f>SUBTOTAL(9,J59:J60)</f>
        <v>106750195</v>
      </c>
      <c r="K61" s="237"/>
      <c r="L61" s="237"/>
      <c r="M61" s="237"/>
      <c r="N61" s="185"/>
      <c r="O61" s="238"/>
      <c r="P61" s="221"/>
      <c r="Q61" s="222"/>
      <c r="R61" s="238"/>
      <c r="S61" s="221"/>
      <c r="T61" s="221"/>
      <c r="U61" s="221"/>
      <c r="V61" s="187"/>
      <c r="W61" s="186"/>
      <c r="Y61" s="186"/>
      <c r="Z61" s="186"/>
      <c r="AA61" s="187"/>
      <c r="AB61" s="186"/>
      <c r="AC61" s="223"/>
      <c r="AD61" s="186"/>
    </row>
    <row r="62" spans="1:30" s="183" customFormat="1" x14ac:dyDescent="0.2">
      <c r="A62" s="219"/>
      <c r="B62" s="219"/>
      <c r="C62" s="224"/>
      <c r="D62" s="225"/>
      <c r="E62" s="226"/>
      <c r="F62" s="226"/>
      <c r="G62" s="227"/>
      <c r="H62" s="228"/>
      <c r="I62" s="229"/>
      <c r="J62" s="228"/>
      <c r="K62" s="219"/>
      <c r="L62" s="219"/>
      <c r="M62" s="219"/>
      <c r="P62" s="230"/>
      <c r="R62" s="221"/>
      <c r="T62" s="221"/>
      <c r="U62" s="221"/>
      <c r="V62" s="221"/>
      <c r="W62" s="186"/>
      <c r="Y62" s="186"/>
      <c r="Z62" s="221"/>
      <c r="AA62" s="221"/>
      <c r="AB62" s="186"/>
      <c r="AC62" s="223"/>
      <c r="AD62" s="186"/>
    </row>
    <row r="63" spans="1:30" s="183" customFormat="1" x14ac:dyDescent="0.2">
      <c r="A63" s="219" t="s">
        <v>262</v>
      </c>
      <c r="B63" s="219"/>
      <c r="C63" s="224">
        <v>0.08</v>
      </c>
      <c r="D63" s="225">
        <v>45016</v>
      </c>
      <c r="E63" s="226">
        <f t="shared" ref="E63:F63" si="22">H63/$M$3</f>
        <v>584995.28997879545</v>
      </c>
      <c r="F63" s="226">
        <f t="shared" si="22"/>
        <v>11447.069919863408</v>
      </c>
      <c r="G63" s="227">
        <f>+E63+F63</f>
        <v>596442.35989865882</v>
      </c>
      <c r="H63" s="228">
        <v>4248586793</v>
      </c>
      <c r="I63" s="229">
        <v>83135490</v>
      </c>
      <c r="J63" s="228">
        <f>+I63+H63</f>
        <v>4331722283</v>
      </c>
      <c r="K63" s="219" t="s">
        <v>263</v>
      </c>
      <c r="L63" s="219" t="str">
        <f>IF(D63&gt;44469,"Vigente","Vencido")</f>
        <v>Vigente</v>
      </c>
      <c r="M63" s="219" t="s">
        <v>264</v>
      </c>
      <c r="P63" s="230"/>
      <c r="R63" s="221"/>
      <c r="T63" s="221"/>
      <c r="U63" s="221"/>
      <c r="V63" s="221"/>
      <c r="W63" s="186"/>
      <c r="Y63" s="186"/>
      <c r="Z63" s="221"/>
      <c r="AA63" s="221"/>
      <c r="AB63" s="186"/>
      <c r="AC63" s="223"/>
      <c r="AD63" s="247"/>
    </row>
    <row r="64" spans="1:30" s="183" customFormat="1" x14ac:dyDescent="0.2">
      <c r="A64" s="219"/>
      <c r="B64" s="219"/>
      <c r="C64" s="224"/>
      <c r="D64" s="225"/>
      <c r="E64" s="226"/>
      <c r="F64" s="226"/>
      <c r="G64" s="227"/>
      <c r="H64" s="228"/>
      <c r="I64" s="229"/>
      <c r="J64" s="228"/>
      <c r="K64" s="219"/>
      <c r="L64" s="219"/>
      <c r="M64" s="219"/>
      <c r="P64" s="230"/>
      <c r="R64" s="221"/>
      <c r="T64" s="221"/>
      <c r="U64" s="221"/>
      <c r="V64" s="221"/>
      <c r="W64" s="186"/>
      <c r="Y64" s="186"/>
      <c r="Z64" s="221"/>
      <c r="AA64" s="221"/>
      <c r="AB64" s="186"/>
      <c r="AC64" s="223"/>
      <c r="AD64" s="186"/>
    </row>
    <row r="65" spans="1:30" s="183" customFormat="1" x14ac:dyDescent="0.2">
      <c r="A65" s="231" t="s">
        <v>265</v>
      </c>
      <c r="B65" s="232"/>
      <c r="C65" s="233"/>
      <c r="D65" s="234"/>
      <c r="E65" s="235">
        <f>SUM(E63:E64)</f>
        <v>584995.28997879545</v>
      </c>
      <c r="F65" s="235">
        <f t="shared" ref="F65:I65" si="23">SUM(F63:F64)</f>
        <v>11447.069919863408</v>
      </c>
      <c r="G65" s="235">
        <f t="shared" si="23"/>
        <v>596442.35989865882</v>
      </c>
      <c r="H65" s="246">
        <f t="shared" si="23"/>
        <v>4248586793</v>
      </c>
      <c r="I65" s="236">
        <f t="shared" si="23"/>
        <v>83135490</v>
      </c>
      <c r="J65" s="246">
        <f>SUM(J63:J64)</f>
        <v>4331722283</v>
      </c>
      <c r="K65" s="237"/>
      <c r="L65" s="237"/>
      <c r="M65" s="237"/>
      <c r="N65" s="185"/>
      <c r="O65" s="238"/>
      <c r="P65" s="221"/>
      <c r="Q65" s="222"/>
      <c r="R65" s="238"/>
      <c r="S65" s="221"/>
      <c r="T65" s="221"/>
      <c r="U65" s="221"/>
      <c r="V65" s="187"/>
      <c r="W65" s="186"/>
      <c r="Y65" s="186"/>
      <c r="Z65" s="186"/>
      <c r="AA65" s="187"/>
      <c r="AB65" s="186"/>
      <c r="AC65" s="223"/>
      <c r="AD65" s="186"/>
    </row>
    <row r="66" spans="1:30" s="183" customFormat="1" x14ac:dyDescent="0.2">
      <c r="A66" s="219"/>
      <c r="B66" s="219"/>
      <c r="C66" s="224"/>
      <c r="D66" s="225"/>
      <c r="E66" s="226"/>
      <c r="F66" s="226"/>
      <c r="G66" s="227"/>
      <c r="H66" s="228"/>
      <c r="I66" s="229"/>
      <c r="J66" s="228"/>
      <c r="K66" s="219"/>
      <c r="L66" s="219"/>
      <c r="M66" s="219"/>
      <c r="P66" s="230"/>
      <c r="R66" s="221"/>
      <c r="T66" s="221"/>
      <c r="U66" s="221"/>
      <c r="V66" s="221"/>
      <c r="W66" s="186"/>
      <c r="Y66" s="186"/>
      <c r="Z66" s="221"/>
      <c r="AA66" s="221"/>
      <c r="AB66" s="186"/>
      <c r="AC66" s="223"/>
      <c r="AD66" s="186"/>
    </row>
    <row r="67" spans="1:30" s="183" customFormat="1" x14ac:dyDescent="0.2">
      <c r="A67" s="219" t="s">
        <v>266</v>
      </c>
      <c r="B67" s="219"/>
      <c r="C67" s="224">
        <v>8.2500000000000004E-2</v>
      </c>
      <c r="D67" s="225">
        <v>44996</v>
      </c>
      <c r="E67" s="226">
        <f t="shared" ref="E67:F67" si="24">H67/$M$3</f>
        <v>774497.75989315112</v>
      </c>
      <c r="F67" s="226">
        <f t="shared" si="24"/>
        <v>15196.259741690303</v>
      </c>
      <c r="G67" s="227">
        <f>+E67+F67</f>
        <v>789694.01963484148</v>
      </c>
      <c r="H67" s="228">
        <v>5624867431</v>
      </c>
      <c r="I67" s="229">
        <v>110364356</v>
      </c>
      <c r="J67" s="228">
        <f>+I67+H67+2</f>
        <v>5735231789</v>
      </c>
      <c r="K67" s="219" t="s">
        <v>263</v>
      </c>
      <c r="L67" s="219" t="str">
        <f>IF(D67&gt;44469,"Vigente","Vencido")</f>
        <v>Vigente</v>
      </c>
      <c r="M67" s="219" t="s">
        <v>264</v>
      </c>
      <c r="P67" s="230"/>
      <c r="R67" s="221"/>
      <c r="T67" s="221"/>
      <c r="U67" s="221"/>
      <c r="V67" s="221"/>
      <c r="W67" s="186"/>
      <c r="Y67" s="186"/>
      <c r="Z67" s="221"/>
      <c r="AA67" s="221"/>
      <c r="AB67" s="186"/>
      <c r="AC67" s="223"/>
      <c r="AD67" s="186"/>
    </row>
    <row r="68" spans="1:30" s="183" customFormat="1" x14ac:dyDescent="0.2">
      <c r="A68" s="219"/>
      <c r="B68" s="219"/>
      <c r="C68" s="224"/>
      <c r="D68" s="225"/>
      <c r="E68" s="226"/>
      <c r="F68" s="226"/>
      <c r="G68" s="227"/>
      <c r="H68" s="228"/>
      <c r="I68" s="229"/>
      <c r="J68" s="228"/>
      <c r="K68" s="219"/>
      <c r="L68" s="219"/>
      <c r="M68" s="219"/>
      <c r="P68" s="230"/>
      <c r="R68" s="221"/>
      <c r="T68" s="221"/>
      <c r="U68" s="221"/>
      <c r="V68" s="221"/>
      <c r="W68" s="186"/>
      <c r="Y68" s="186"/>
      <c r="Z68" s="221"/>
      <c r="AA68" s="221"/>
      <c r="AB68" s="186"/>
      <c r="AC68" s="223"/>
      <c r="AD68" s="186"/>
    </row>
    <row r="69" spans="1:30" s="183" customFormat="1" x14ac:dyDescent="0.2">
      <c r="A69" s="231" t="s">
        <v>267</v>
      </c>
      <c r="B69" s="232"/>
      <c r="C69" s="233"/>
      <c r="D69" s="234"/>
      <c r="E69" s="235">
        <f>SUM(E67:E68)</f>
        <v>774497.75989315112</v>
      </c>
      <c r="F69" s="235">
        <f t="shared" ref="F69:I69" si="25">SUM(F67:F68)</f>
        <v>15196.259741690303</v>
      </c>
      <c r="G69" s="235">
        <f t="shared" si="25"/>
        <v>789694.01963484148</v>
      </c>
      <c r="H69" s="237">
        <f t="shared" si="25"/>
        <v>5624867431</v>
      </c>
      <c r="I69" s="248">
        <f t="shared" si="25"/>
        <v>110364356</v>
      </c>
      <c r="J69" s="237">
        <f>SUM(J67:J68)</f>
        <v>5735231789</v>
      </c>
      <c r="K69" s="237"/>
      <c r="L69" s="237"/>
      <c r="M69" s="237"/>
      <c r="N69" s="185"/>
      <c r="O69" s="238"/>
      <c r="P69" s="221"/>
      <c r="Q69" s="222"/>
      <c r="R69" s="238"/>
      <c r="S69" s="221"/>
      <c r="T69" s="221"/>
      <c r="U69" s="221"/>
      <c r="V69" s="187"/>
      <c r="W69" s="186"/>
      <c r="Y69" s="186"/>
      <c r="Z69" s="186"/>
      <c r="AA69" s="187"/>
      <c r="AB69" s="186"/>
      <c r="AC69" s="223"/>
      <c r="AD69" s="186"/>
    </row>
    <row r="70" spans="1:30" s="183" customFormat="1" x14ac:dyDescent="0.2">
      <c r="A70" s="231" t="s">
        <v>268</v>
      </c>
      <c r="B70" s="232"/>
      <c r="C70" s="233"/>
      <c r="D70" s="234"/>
      <c r="E70" s="235">
        <f t="shared" ref="E70:J70" si="26">+E34+E47+E53+E57+E61+E65+E69+E30+E25+E20+E10</f>
        <v>20576620.895271666</v>
      </c>
      <c r="F70" s="235">
        <f t="shared" si="26"/>
        <v>809115.07187508605</v>
      </c>
      <c r="G70" s="235">
        <f t="shared" si="26"/>
        <v>21385735.967146751</v>
      </c>
      <c r="H70" s="237">
        <f t="shared" si="26"/>
        <v>149439766914</v>
      </c>
      <c r="I70" s="237">
        <f t="shared" si="26"/>
        <v>5876279121</v>
      </c>
      <c r="J70" s="237">
        <f t="shared" si="26"/>
        <v>155316046037</v>
      </c>
      <c r="K70" s="237"/>
      <c r="L70" s="237"/>
      <c r="M70" s="237"/>
      <c r="N70" s="185"/>
      <c r="O70" s="238"/>
      <c r="P70" s="221"/>
      <c r="Q70" s="222"/>
      <c r="R70" s="238"/>
      <c r="S70" s="221"/>
      <c r="T70" s="221"/>
      <c r="U70" s="221"/>
      <c r="V70" s="187"/>
      <c r="W70" s="186"/>
      <c r="Y70" s="186"/>
      <c r="Z70" s="186"/>
      <c r="AA70" s="187"/>
      <c r="AB70" s="186"/>
      <c r="AC70" s="223"/>
      <c r="AD70" s="186"/>
    </row>
    <row r="71" spans="1:30" s="183" customFormat="1" x14ac:dyDescent="0.2">
      <c r="A71" s="231" t="s">
        <v>269</v>
      </c>
      <c r="B71" s="232"/>
      <c r="C71" s="233"/>
      <c r="D71" s="234"/>
      <c r="E71" s="235">
        <f>E70</f>
        <v>20576620.895271666</v>
      </c>
      <c r="F71" s="235">
        <f t="shared" ref="F71:J71" si="27">F70</f>
        <v>809115.07187508605</v>
      </c>
      <c r="G71" s="235">
        <f t="shared" si="27"/>
        <v>21385735.967146751</v>
      </c>
      <c r="H71" s="237">
        <f t="shared" si="27"/>
        <v>149439766914</v>
      </c>
      <c r="I71" s="237">
        <f t="shared" si="27"/>
        <v>5876279121</v>
      </c>
      <c r="J71" s="237">
        <f t="shared" si="27"/>
        <v>155316046037</v>
      </c>
      <c r="K71" s="237"/>
      <c r="L71" s="237"/>
      <c r="M71" s="237"/>
      <c r="N71" s="185"/>
      <c r="O71" s="238"/>
      <c r="P71" s="221"/>
      <c r="Q71" s="222"/>
      <c r="R71" s="238"/>
      <c r="S71" s="221"/>
      <c r="T71" s="221"/>
      <c r="U71" s="221"/>
      <c r="V71" s="187"/>
      <c r="W71" s="186"/>
      <c r="Y71" s="186"/>
      <c r="Z71" s="186"/>
      <c r="AA71" s="187"/>
      <c r="AB71" s="186"/>
      <c r="AC71" s="223"/>
      <c r="AD71" s="186"/>
    </row>
    <row r="72" spans="1:30" s="183" customFormat="1" x14ac:dyDescent="0.2">
      <c r="A72" s="219"/>
      <c r="B72" s="219"/>
      <c r="C72" s="224"/>
      <c r="D72" s="225"/>
      <c r="E72" s="226"/>
      <c r="F72" s="226"/>
      <c r="G72" s="227">
        <v>-2.7538090944290161E-4</v>
      </c>
      <c r="H72" s="228"/>
      <c r="I72" s="229"/>
      <c r="J72" s="228">
        <v>0</v>
      </c>
      <c r="K72" s="219"/>
      <c r="L72" s="219"/>
      <c r="M72" s="219"/>
      <c r="P72" s="230"/>
      <c r="R72" s="221"/>
      <c r="T72" s="221"/>
      <c r="U72" s="221"/>
      <c r="V72" s="221"/>
      <c r="W72" s="186"/>
      <c r="Y72" s="186"/>
      <c r="Z72" s="221"/>
      <c r="AA72" s="221"/>
      <c r="AB72" s="186"/>
      <c r="AC72" s="223"/>
      <c r="AD72" s="186"/>
    </row>
    <row r="73" spans="1:30" s="183" customFormat="1" x14ac:dyDescent="0.2">
      <c r="A73" s="219"/>
      <c r="B73" s="219"/>
      <c r="C73" s="224"/>
      <c r="D73" s="225"/>
      <c r="E73" s="226"/>
      <c r="F73" s="226"/>
      <c r="G73" s="227"/>
      <c r="H73" s="228"/>
      <c r="I73" s="229"/>
      <c r="J73" s="228"/>
      <c r="K73" s="219"/>
      <c r="L73" s="219"/>
      <c r="M73" s="219"/>
      <c r="P73" s="230"/>
      <c r="R73" s="221"/>
      <c r="T73" s="221"/>
      <c r="U73" s="221"/>
      <c r="V73" s="221"/>
      <c r="W73" s="186"/>
      <c r="Y73" s="186"/>
      <c r="Z73" s="221"/>
      <c r="AA73" s="221"/>
      <c r="AB73" s="186"/>
      <c r="AC73" s="223"/>
      <c r="AD73" s="186"/>
    </row>
    <row r="74" spans="1:30" s="183" customFormat="1" x14ac:dyDescent="0.2">
      <c r="A74" s="219"/>
      <c r="B74" s="219"/>
      <c r="C74" s="224"/>
      <c r="D74" s="225"/>
      <c r="E74" s="226"/>
      <c r="F74" s="226"/>
      <c r="G74" s="227"/>
      <c r="H74" s="228"/>
      <c r="I74" s="229"/>
      <c r="J74" s="228"/>
      <c r="K74" s="219"/>
      <c r="L74" s="219"/>
      <c r="M74" s="219"/>
      <c r="P74" s="230"/>
      <c r="R74" s="221"/>
      <c r="T74" s="221"/>
      <c r="U74" s="221"/>
      <c r="V74" s="221"/>
      <c r="W74" s="186"/>
      <c r="Y74" s="186"/>
      <c r="Z74" s="221"/>
      <c r="AA74" s="221"/>
      <c r="AB74" s="186"/>
      <c r="AC74" s="223"/>
      <c r="AD74" s="186"/>
    </row>
    <row r="75" spans="1:30" s="183" customFormat="1" x14ac:dyDescent="0.2">
      <c r="A75" s="219"/>
      <c r="B75" s="219"/>
      <c r="C75" s="224"/>
      <c r="D75" s="225"/>
      <c r="E75" s="226"/>
      <c r="F75" s="226"/>
      <c r="G75" s="227"/>
      <c r="H75" s="228"/>
      <c r="I75" s="229"/>
      <c r="J75" s="228"/>
      <c r="K75" s="219"/>
      <c r="L75" s="219"/>
      <c r="M75" s="219"/>
      <c r="P75" s="230"/>
      <c r="R75" s="221"/>
      <c r="T75" s="221"/>
      <c r="U75" s="221"/>
      <c r="V75" s="221"/>
      <c r="W75" s="186"/>
      <c r="Y75" s="186"/>
      <c r="Z75" s="221"/>
      <c r="AA75" s="221"/>
      <c r="AB75" s="186"/>
      <c r="AC75" s="223"/>
      <c r="AD75" s="186"/>
    </row>
    <row r="76" spans="1:30" s="183" customFormat="1" x14ac:dyDescent="0.2">
      <c r="A76" s="202"/>
      <c r="B76" s="202"/>
      <c r="C76" s="202"/>
      <c r="D76" s="203"/>
      <c r="E76" s="204" t="s">
        <v>228</v>
      </c>
      <c r="F76" s="204" t="s">
        <v>228</v>
      </c>
      <c r="G76" s="204" t="s">
        <v>228</v>
      </c>
      <c r="H76" s="205" t="s">
        <v>229</v>
      </c>
      <c r="I76" s="205" t="s">
        <v>229</v>
      </c>
      <c r="J76" s="206" t="s">
        <v>229</v>
      </c>
      <c r="K76" s="207"/>
      <c r="L76" s="207" t="s">
        <v>230</v>
      </c>
      <c r="M76" s="207" t="s">
        <v>231</v>
      </c>
      <c r="N76" s="185"/>
      <c r="V76" s="185"/>
      <c r="Z76" s="186"/>
      <c r="AA76" s="187"/>
      <c r="AB76" s="186"/>
    </row>
    <row r="77" spans="1:30" s="183" customFormat="1" x14ac:dyDescent="0.2">
      <c r="A77" s="208" t="s">
        <v>232</v>
      </c>
      <c r="B77" s="208" t="s">
        <v>233</v>
      </c>
      <c r="C77" s="209" t="s">
        <v>234</v>
      </c>
      <c r="D77" s="210" t="s">
        <v>235</v>
      </c>
      <c r="E77" s="211" t="s">
        <v>236</v>
      </c>
      <c r="F77" s="211" t="s">
        <v>237</v>
      </c>
      <c r="G77" s="211" t="s">
        <v>238</v>
      </c>
      <c r="H77" s="212" t="s">
        <v>236</v>
      </c>
      <c r="I77" s="212" t="s">
        <v>237</v>
      </c>
      <c r="J77" s="213" t="s">
        <v>238</v>
      </c>
      <c r="K77" s="214" t="s">
        <v>239</v>
      </c>
      <c r="L77" s="214" t="s">
        <v>240</v>
      </c>
      <c r="M77" s="214" t="s">
        <v>241</v>
      </c>
      <c r="N77" s="185"/>
      <c r="O77" s="185"/>
      <c r="P77" s="185"/>
      <c r="Q77" s="185"/>
      <c r="R77" s="185"/>
      <c r="S77" s="185"/>
      <c r="T77" s="185"/>
      <c r="U77" s="185"/>
      <c r="V77" s="185"/>
      <c r="Z77" s="186"/>
      <c r="AA77" s="187"/>
      <c r="AB77" s="186"/>
    </row>
    <row r="78" spans="1:30" s="183" customFormat="1" x14ac:dyDescent="0.2">
      <c r="A78" s="219"/>
      <c r="B78" s="219"/>
      <c r="C78" s="224"/>
      <c r="D78" s="225"/>
      <c r="E78" s="226"/>
      <c r="F78" s="226"/>
      <c r="G78" s="227"/>
      <c r="H78" s="228"/>
      <c r="I78" s="229"/>
      <c r="J78" s="228"/>
      <c r="K78" s="219"/>
      <c r="L78" s="219"/>
      <c r="M78" s="219"/>
      <c r="P78" s="230"/>
      <c r="R78" s="221"/>
      <c r="T78" s="221"/>
      <c r="U78" s="221"/>
      <c r="V78" s="221"/>
      <c r="W78" s="186"/>
      <c r="Y78" s="186"/>
      <c r="Z78" s="221"/>
      <c r="AA78" s="221"/>
      <c r="AB78" s="186"/>
      <c r="AC78" s="223"/>
      <c r="AD78" s="186"/>
    </row>
    <row r="79" spans="1:30" s="183" customFormat="1" x14ac:dyDescent="0.2">
      <c r="A79" s="219" t="s">
        <v>62</v>
      </c>
      <c r="B79" s="219" t="s">
        <v>270</v>
      </c>
      <c r="C79" s="224"/>
      <c r="D79" s="225">
        <v>45474</v>
      </c>
      <c r="E79" s="226">
        <f>H79/$M$3</f>
        <v>249380.81995428633</v>
      </c>
      <c r="F79" s="226">
        <f>I79/$M$3</f>
        <v>0</v>
      </c>
      <c r="G79" s="227">
        <f>+E79+F79</f>
        <v>249380.81995428633</v>
      </c>
      <c r="H79" s="228">
        <v>1811153143</v>
      </c>
      <c r="I79" s="229">
        <v>0</v>
      </c>
      <c r="J79" s="228">
        <f>H79+I79</f>
        <v>1811153143</v>
      </c>
      <c r="K79" s="219" t="s">
        <v>263</v>
      </c>
      <c r="L79" s="219" t="str">
        <f>IF(D79&gt;44469,"Vigente","Vencido")</f>
        <v>Vigente</v>
      </c>
      <c r="M79" s="219" t="s">
        <v>247</v>
      </c>
      <c r="P79" s="230"/>
      <c r="R79" s="221"/>
      <c r="T79" s="221"/>
      <c r="U79" s="221"/>
      <c r="V79" s="221"/>
      <c r="W79" s="186"/>
      <c r="Y79" s="186"/>
      <c r="Z79" s="221"/>
      <c r="AA79" s="221"/>
      <c r="AB79" s="186"/>
      <c r="AC79" s="223"/>
      <c r="AD79" s="186"/>
    </row>
    <row r="80" spans="1:30" s="183" customFormat="1" x14ac:dyDescent="0.2">
      <c r="A80" s="219"/>
      <c r="B80" s="219"/>
      <c r="C80" s="224"/>
      <c r="D80" s="225"/>
      <c r="E80" s="226"/>
      <c r="F80" s="226"/>
      <c r="G80" s="227"/>
      <c r="H80" s="228"/>
      <c r="I80" s="229"/>
      <c r="J80" s="228"/>
      <c r="K80" s="219"/>
      <c r="L80" s="219"/>
      <c r="M80" s="219"/>
      <c r="P80" s="230"/>
      <c r="R80" s="221"/>
      <c r="T80" s="221"/>
      <c r="U80" s="221"/>
      <c r="V80" s="221"/>
      <c r="W80" s="186"/>
      <c r="Y80" s="186"/>
      <c r="Z80" s="221"/>
      <c r="AA80" s="221"/>
      <c r="AB80" s="186"/>
      <c r="AC80" s="223"/>
      <c r="AD80" s="186"/>
    </row>
    <row r="81" spans="1:30" x14ac:dyDescent="0.2">
      <c r="A81" s="231" t="s">
        <v>271</v>
      </c>
      <c r="B81" s="232"/>
      <c r="C81" s="233"/>
      <c r="D81" s="234"/>
      <c r="E81" s="235">
        <f t="shared" ref="E81:J81" si="28">SUBTOTAL(9,E77:E80)</f>
        <v>249380.81995428633</v>
      </c>
      <c r="F81" s="235">
        <f t="shared" si="28"/>
        <v>0</v>
      </c>
      <c r="G81" s="235">
        <f t="shared" si="28"/>
        <v>249380.81995428633</v>
      </c>
      <c r="H81" s="235">
        <f t="shared" si="28"/>
        <v>1811153143</v>
      </c>
      <c r="I81" s="235">
        <f t="shared" si="28"/>
        <v>0</v>
      </c>
      <c r="J81" s="235">
        <f t="shared" si="28"/>
        <v>1811153143</v>
      </c>
      <c r="K81" s="249"/>
      <c r="L81" s="249"/>
      <c r="M81" s="249"/>
      <c r="N81" s="220"/>
      <c r="O81" s="245"/>
      <c r="P81" s="245"/>
      <c r="Q81" s="245"/>
      <c r="R81" s="245"/>
      <c r="S81" s="245"/>
      <c r="T81" s="221"/>
      <c r="U81" s="221"/>
      <c r="V81" s="187"/>
      <c r="W81" s="186"/>
      <c r="X81" s="183"/>
      <c r="Y81" s="185"/>
      <c r="Z81" s="187"/>
      <c r="AB81" s="189"/>
      <c r="AC81" s="183"/>
    </row>
    <row r="82" spans="1:30" s="183" customFormat="1" x14ac:dyDescent="0.2">
      <c r="A82" s="219"/>
      <c r="B82" s="219"/>
      <c r="C82" s="224"/>
      <c r="D82" s="225"/>
      <c r="E82" s="226"/>
      <c r="F82" s="226"/>
      <c r="G82" s="227"/>
      <c r="H82" s="228"/>
      <c r="I82" s="229"/>
      <c r="J82" s="228"/>
      <c r="K82" s="219"/>
      <c r="L82" s="219"/>
      <c r="M82" s="219"/>
      <c r="P82" s="230"/>
      <c r="R82" s="221"/>
      <c r="T82" s="221"/>
      <c r="U82" s="221"/>
      <c r="V82" s="221"/>
      <c r="W82" s="186"/>
      <c r="Y82" s="186"/>
      <c r="Z82" s="221"/>
      <c r="AA82" s="221"/>
      <c r="AB82" s="186"/>
      <c r="AC82" s="223"/>
      <c r="AD82" s="186"/>
    </row>
    <row r="83" spans="1:30" s="183" customFormat="1" x14ac:dyDescent="0.2">
      <c r="A83" s="202"/>
      <c r="B83" s="202"/>
      <c r="C83" s="202"/>
      <c r="D83" s="203"/>
      <c r="E83" s="204" t="s">
        <v>228</v>
      </c>
      <c r="F83" s="204" t="s">
        <v>228</v>
      </c>
      <c r="G83" s="204" t="s">
        <v>228</v>
      </c>
      <c r="H83" s="205" t="s">
        <v>229</v>
      </c>
      <c r="I83" s="205" t="s">
        <v>229</v>
      </c>
      <c r="J83" s="206" t="s">
        <v>229</v>
      </c>
      <c r="K83" s="207"/>
      <c r="L83" s="207" t="s">
        <v>230</v>
      </c>
      <c r="M83" s="207" t="s">
        <v>231</v>
      </c>
      <c r="N83" s="185"/>
      <c r="V83" s="185"/>
      <c r="Z83" s="186"/>
      <c r="AA83" s="187"/>
      <c r="AB83" s="186"/>
    </row>
    <row r="84" spans="1:30" s="183" customFormat="1" x14ac:dyDescent="0.2">
      <c r="A84" s="208" t="s">
        <v>232</v>
      </c>
      <c r="B84" s="208" t="s">
        <v>233</v>
      </c>
      <c r="C84" s="209" t="s">
        <v>234</v>
      </c>
      <c r="D84" s="210" t="s">
        <v>235</v>
      </c>
      <c r="E84" s="211" t="s">
        <v>236</v>
      </c>
      <c r="F84" s="211" t="s">
        <v>237</v>
      </c>
      <c r="G84" s="211" t="s">
        <v>238</v>
      </c>
      <c r="H84" s="212" t="s">
        <v>236</v>
      </c>
      <c r="I84" s="212" t="s">
        <v>237</v>
      </c>
      <c r="J84" s="213" t="s">
        <v>238</v>
      </c>
      <c r="K84" s="214" t="s">
        <v>239</v>
      </c>
      <c r="L84" s="214" t="s">
        <v>240</v>
      </c>
      <c r="M84" s="214" t="s">
        <v>241</v>
      </c>
      <c r="N84" s="185"/>
      <c r="O84" s="185"/>
      <c r="P84" s="185"/>
      <c r="Q84" s="185"/>
      <c r="R84" s="185"/>
      <c r="S84" s="185"/>
      <c r="T84" s="185"/>
      <c r="U84" s="185"/>
      <c r="V84" s="185"/>
      <c r="Z84" s="186"/>
      <c r="AA84" s="187"/>
      <c r="AB84" s="186"/>
    </row>
    <row r="85" spans="1:30" s="183" customFormat="1" x14ac:dyDescent="0.2">
      <c r="A85" s="219"/>
      <c r="B85" s="219"/>
      <c r="C85" s="224"/>
      <c r="D85" s="225"/>
      <c r="E85" s="226"/>
      <c r="F85" s="226"/>
      <c r="G85" s="227"/>
      <c r="H85" s="228"/>
      <c r="I85" s="229"/>
      <c r="J85" s="228"/>
      <c r="K85" s="219"/>
      <c r="L85" s="219"/>
      <c r="M85" s="219"/>
      <c r="P85" s="230"/>
      <c r="R85" s="221"/>
      <c r="T85" s="221"/>
      <c r="U85" s="221"/>
      <c r="V85" s="221"/>
      <c r="W85" s="186"/>
      <c r="Y85" s="186"/>
      <c r="Z85" s="221"/>
      <c r="AA85" s="221"/>
      <c r="AB85" s="186"/>
      <c r="AC85" s="223"/>
      <c r="AD85" s="186"/>
    </row>
    <row r="86" spans="1:30" s="183" customFormat="1" x14ac:dyDescent="0.2">
      <c r="A86" s="219" t="s">
        <v>126</v>
      </c>
      <c r="B86" s="219">
        <v>230550001</v>
      </c>
      <c r="C86" s="224">
        <v>8.6400000000000005E-2</v>
      </c>
      <c r="D86" s="225">
        <v>45527</v>
      </c>
      <c r="E86" s="226">
        <f t="shared" ref="E86:F91" si="29">H86/$M$3</f>
        <v>225000</v>
      </c>
      <c r="F86" s="226">
        <f t="shared" si="29"/>
        <v>0</v>
      </c>
      <c r="G86" s="227">
        <f>+E86+F86</f>
        <v>225000</v>
      </c>
      <c r="H86" s="228">
        <v>1634085000</v>
      </c>
      <c r="I86" s="229">
        <v>0</v>
      </c>
      <c r="J86" s="228">
        <f>H86+I86</f>
        <v>1634085000</v>
      </c>
      <c r="K86" s="219" t="s">
        <v>272</v>
      </c>
      <c r="L86" s="219" t="str">
        <f>IF(D86&gt;44469,"Vigente","Vencido")</f>
        <v>Vigente</v>
      </c>
      <c r="M86" s="219" t="s">
        <v>246</v>
      </c>
      <c r="P86" s="230"/>
      <c r="R86" s="221"/>
      <c r="T86" s="221"/>
      <c r="U86" s="221"/>
      <c r="V86" s="221"/>
      <c r="W86" s="186"/>
      <c r="Y86" s="186"/>
      <c r="Z86" s="221"/>
      <c r="AA86" s="221"/>
      <c r="AB86" s="186"/>
      <c r="AC86" s="223"/>
      <c r="AD86" s="186"/>
    </row>
    <row r="87" spans="1:30" s="183" customFormat="1" x14ac:dyDescent="0.2">
      <c r="A87" s="219" t="s">
        <v>126</v>
      </c>
      <c r="B87" s="219">
        <v>230550001</v>
      </c>
      <c r="C87" s="224">
        <v>8.6400000000000005E-2</v>
      </c>
      <c r="D87" s="225">
        <v>45489</v>
      </c>
      <c r="E87" s="226">
        <f t="shared" si="29"/>
        <v>525000</v>
      </c>
      <c r="F87" s="226">
        <f t="shared" si="29"/>
        <v>0</v>
      </c>
      <c r="G87" s="227">
        <f>+E87+F87</f>
        <v>525000</v>
      </c>
      <c r="H87" s="228">
        <v>3812865000</v>
      </c>
      <c r="I87" s="229"/>
      <c r="J87" s="228">
        <f>H87+I87</f>
        <v>3812865000</v>
      </c>
      <c r="K87" s="219" t="s">
        <v>272</v>
      </c>
      <c r="L87" s="219" t="str">
        <f>IF(D87&gt;44469,"Vigente","Vencido")</f>
        <v>Vigente</v>
      </c>
      <c r="M87" s="219" t="s">
        <v>246</v>
      </c>
      <c r="P87" s="230"/>
      <c r="R87" s="221"/>
      <c r="T87" s="221"/>
      <c r="U87" s="221"/>
      <c r="V87" s="221"/>
      <c r="W87" s="186"/>
      <c r="Y87" s="186"/>
      <c r="Z87" s="221"/>
      <c r="AA87" s="221"/>
      <c r="AB87" s="186"/>
      <c r="AC87" s="223"/>
      <c r="AD87" s="186"/>
    </row>
    <row r="88" spans="1:30" s="183" customFormat="1" x14ac:dyDescent="0.2">
      <c r="A88" s="219" t="s">
        <v>126</v>
      </c>
      <c r="B88" s="219">
        <v>230590001</v>
      </c>
      <c r="C88" s="224">
        <v>8.6400000000000005E-2</v>
      </c>
      <c r="D88" s="225">
        <v>45496</v>
      </c>
      <c r="E88" s="226">
        <f t="shared" si="29"/>
        <v>180000</v>
      </c>
      <c r="F88" s="226">
        <f t="shared" si="29"/>
        <v>0</v>
      </c>
      <c r="G88" s="227">
        <f>+E88+F88</f>
        <v>180000</v>
      </c>
      <c r="H88" s="228">
        <v>1307268000</v>
      </c>
      <c r="I88" s="229">
        <v>0</v>
      </c>
      <c r="J88" s="228">
        <f>H88+I88</f>
        <v>1307268000</v>
      </c>
      <c r="K88" s="219" t="s">
        <v>242</v>
      </c>
      <c r="L88" s="219" t="str">
        <f>IF(D88&gt;44469,"Vigente","Vencido")</f>
        <v>Vigente</v>
      </c>
      <c r="M88" s="219" t="s">
        <v>247</v>
      </c>
      <c r="P88" s="230"/>
      <c r="R88" s="221"/>
      <c r="T88" s="221"/>
      <c r="U88" s="221"/>
      <c r="V88" s="221"/>
      <c r="W88" s="186"/>
      <c r="Y88" s="186"/>
      <c r="Z88" s="221"/>
      <c r="AA88" s="221"/>
      <c r="AB88" s="186"/>
      <c r="AC88" s="223"/>
      <c r="AD88" s="186"/>
    </row>
    <row r="89" spans="1:30" s="183" customFormat="1" x14ac:dyDescent="0.2">
      <c r="A89" s="219" t="s">
        <v>126</v>
      </c>
      <c r="B89" s="219">
        <v>231800003</v>
      </c>
      <c r="C89" s="224">
        <v>9.9000000000000005E-2</v>
      </c>
      <c r="D89" s="225">
        <v>45826</v>
      </c>
      <c r="E89" s="226">
        <f t="shared" si="29"/>
        <v>375000</v>
      </c>
      <c r="F89" s="226">
        <f t="shared" si="29"/>
        <v>0</v>
      </c>
      <c r="G89" s="227">
        <f t="shared" ref="G89:G91" si="30">+E89+F89</f>
        <v>375000</v>
      </c>
      <c r="H89" s="228">
        <v>2723475000</v>
      </c>
      <c r="I89" s="229"/>
      <c r="J89" s="228">
        <f t="shared" ref="J89:J91" si="31">H89+I89</f>
        <v>2723475000</v>
      </c>
      <c r="K89" s="219" t="s">
        <v>272</v>
      </c>
      <c r="L89" s="219" t="str">
        <f t="shared" ref="L89:L90" si="32">IF(D89&gt;44469,"Vigente","Vencido")</f>
        <v>Vigente</v>
      </c>
      <c r="M89" s="219" t="s">
        <v>246</v>
      </c>
      <c r="P89" s="230"/>
      <c r="R89" s="221"/>
      <c r="T89" s="221"/>
      <c r="U89" s="221"/>
      <c r="V89" s="221"/>
      <c r="W89" s="186"/>
      <c r="Y89" s="186"/>
      <c r="Z89" s="221"/>
      <c r="AA89" s="221"/>
      <c r="AB89" s="186"/>
      <c r="AC89" s="223"/>
      <c r="AD89" s="186"/>
    </row>
    <row r="90" spans="1:30" s="183" customFormat="1" x14ac:dyDescent="0.2">
      <c r="A90" s="219" t="s">
        <v>126</v>
      </c>
      <c r="B90" s="219">
        <v>231800003</v>
      </c>
      <c r="C90" s="224">
        <v>9.9000000000000005E-2</v>
      </c>
      <c r="D90" s="225">
        <v>46184</v>
      </c>
      <c r="E90" s="226">
        <f t="shared" si="29"/>
        <v>375000</v>
      </c>
      <c r="F90" s="226">
        <f t="shared" si="29"/>
        <v>0</v>
      </c>
      <c r="G90" s="227">
        <f t="shared" si="30"/>
        <v>375000</v>
      </c>
      <c r="H90" s="228">
        <v>2723475000</v>
      </c>
      <c r="I90" s="229"/>
      <c r="J90" s="228">
        <f t="shared" si="31"/>
        <v>2723475000</v>
      </c>
      <c r="K90" s="219" t="s">
        <v>272</v>
      </c>
      <c r="L90" s="219" t="str">
        <f t="shared" si="32"/>
        <v>Vigente</v>
      </c>
      <c r="M90" s="219" t="s">
        <v>246</v>
      </c>
      <c r="P90" s="230"/>
      <c r="R90" s="221"/>
      <c r="T90" s="221"/>
      <c r="U90" s="221"/>
      <c r="V90" s="221"/>
      <c r="W90" s="186"/>
      <c r="Y90" s="186"/>
      <c r="Z90" s="221"/>
      <c r="AA90" s="221"/>
      <c r="AB90" s="186"/>
      <c r="AC90" s="223"/>
      <c r="AD90" s="186"/>
    </row>
    <row r="91" spans="1:30" s="183" customFormat="1" x14ac:dyDescent="0.2">
      <c r="A91" s="219" t="s">
        <v>126</v>
      </c>
      <c r="B91" s="219">
        <v>231800003</v>
      </c>
      <c r="C91" s="224">
        <v>9.9000000000000005E-2</v>
      </c>
      <c r="D91" s="225">
        <v>46546</v>
      </c>
      <c r="E91" s="226">
        <f t="shared" si="29"/>
        <v>375000</v>
      </c>
      <c r="F91" s="226">
        <f t="shared" si="29"/>
        <v>0</v>
      </c>
      <c r="G91" s="227">
        <f t="shared" si="30"/>
        <v>375000</v>
      </c>
      <c r="H91" s="228">
        <v>2723475000</v>
      </c>
      <c r="I91" s="229">
        <v>0</v>
      </c>
      <c r="J91" s="228">
        <f t="shared" si="31"/>
        <v>2723475000</v>
      </c>
      <c r="K91" s="219" t="s">
        <v>272</v>
      </c>
      <c r="L91" s="219" t="str">
        <f>IF(D91&gt;44469,"Vigente","Vencido")</f>
        <v>Vigente</v>
      </c>
      <c r="M91" s="219" t="s">
        <v>246</v>
      </c>
      <c r="P91" s="230"/>
      <c r="R91" s="221"/>
      <c r="T91" s="221"/>
      <c r="U91" s="221"/>
      <c r="V91" s="221"/>
      <c r="W91" s="186"/>
      <c r="Y91" s="186"/>
      <c r="Z91" s="221"/>
      <c r="AA91" s="221"/>
      <c r="AB91" s="186"/>
      <c r="AC91" s="223"/>
      <c r="AD91" s="186"/>
    </row>
    <row r="92" spans="1:30" x14ac:dyDescent="0.2">
      <c r="A92" s="219"/>
      <c r="C92" s="224"/>
      <c r="D92" s="225"/>
      <c r="E92" s="226"/>
      <c r="F92" s="250"/>
      <c r="G92" s="227"/>
      <c r="H92" s="228"/>
      <c r="I92" s="228"/>
      <c r="J92" s="228"/>
      <c r="K92" s="219"/>
      <c r="N92" s="220"/>
      <c r="O92" s="245"/>
      <c r="P92" s="245"/>
      <c r="Q92" s="245"/>
      <c r="R92" s="245"/>
      <c r="S92" s="245"/>
      <c r="T92" s="221"/>
      <c r="U92" s="221"/>
      <c r="V92" s="221"/>
      <c r="W92" s="186"/>
      <c r="X92" s="183"/>
      <c r="Y92" s="185"/>
      <c r="Z92" s="187"/>
      <c r="AB92" s="189"/>
    </row>
    <row r="93" spans="1:30" x14ac:dyDescent="0.2">
      <c r="A93" s="231" t="s">
        <v>248</v>
      </c>
      <c r="B93" s="232"/>
      <c r="C93" s="233"/>
      <c r="D93" s="234"/>
      <c r="E93" s="235">
        <f t="shared" ref="E93:J93" si="33">SUBTOTAL(9,E86:E92)</f>
        <v>2055000</v>
      </c>
      <c r="F93" s="235">
        <f t="shared" si="33"/>
        <v>0</v>
      </c>
      <c r="G93" s="235">
        <f t="shared" si="33"/>
        <v>2055000</v>
      </c>
      <c r="H93" s="235">
        <f t="shared" si="33"/>
        <v>14924643000</v>
      </c>
      <c r="I93" s="235">
        <f t="shared" si="33"/>
        <v>0</v>
      </c>
      <c r="J93" s="235">
        <f t="shared" si="33"/>
        <v>14924643000</v>
      </c>
      <c r="K93" s="249"/>
      <c r="L93" s="249"/>
      <c r="M93" s="249"/>
      <c r="N93" s="220"/>
      <c r="O93" s="245"/>
      <c r="P93" s="245"/>
      <c r="Q93" s="245"/>
      <c r="R93" s="245"/>
      <c r="S93" s="245"/>
      <c r="T93" s="221"/>
      <c r="U93" s="221"/>
      <c r="V93" s="187"/>
      <c r="W93" s="186"/>
      <c r="X93" s="183"/>
      <c r="Y93" s="185"/>
      <c r="Z93" s="187"/>
      <c r="AB93" s="189"/>
      <c r="AC93" s="183"/>
    </row>
    <row r="94" spans="1:30" x14ac:dyDescent="0.2">
      <c r="A94" s="251"/>
      <c r="C94" s="252"/>
      <c r="D94" s="252"/>
      <c r="K94" s="252"/>
      <c r="L94" s="252"/>
      <c r="M94" s="252"/>
      <c r="N94" s="220"/>
      <c r="O94" s="245"/>
      <c r="P94" s="245"/>
      <c r="Q94" s="245"/>
      <c r="R94" s="245"/>
      <c r="S94" s="245"/>
      <c r="T94" s="245"/>
      <c r="U94" s="245"/>
      <c r="W94" s="185"/>
      <c r="X94" s="245"/>
      <c r="Y94" s="185"/>
      <c r="Z94" s="187"/>
      <c r="AB94" s="189"/>
      <c r="AC94" s="183"/>
    </row>
    <row r="95" spans="1:30" x14ac:dyDescent="0.2">
      <c r="A95" s="202"/>
      <c r="B95" s="202"/>
      <c r="C95" s="202"/>
      <c r="D95" s="203"/>
      <c r="E95" s="204" t="s">
        <v>228</v>
      </c>
      <c r="F95" s="204" t="s">
        <v>228</v>
      </c>
      <c r="G95" s="204" t="s">
        <v>228</v>
      </c>
      <c r="H95" s="205" t="s">
        <v>229</v>
      </c>
      <c r="I95" s="205" t="s">
        <v>229</v>
      </c>
      <c r="J95" s="205" t="s">
        <v>229</v>
      </c>
      <c r="K95" s="207"/>
      <c r="L95" s="207" t="s">
        <v>230</v>
      </c>
      <c r="M95" s="207" t="s">
        <v>231</v>
      </c>
      <c r="N95" s="185"/>
      <c r="O95" s="238"/>
      <c r="P95" s="221"/>
      <c r="Q95" s="222"/>
      <c r="R95" s="238"/>
      <c r="S95" s="221"/>
      <c r="T95" s="221"/>
      <c r="V95" s="223"/>
      <c r="W95" s="185"/>
      <c r="Y95" s="186"/>
      <c r="AA95" s="221"/>
      <c r="AB95" s="221"/>
    </row>
    <row r="96" spans="1:30" x14ac:dyDescent="0.2">
      <c r="A96" s="208" t="s">
        <v>232</v>
      </c>
      <c r="B96" s="208" t="s">
        <v>233</v>
      </c>
      <c r="C96" s="209" t="s">
        <v>234</v>
      </c>
      <c r="D96" s="210" t="s">
        <v>235</v>
      </c>
      <c r="E96" s="211" t="s">
        <v>236</v>
      </c>
      <c r="F96" s="211" t="s">
        <v>237</v>
      </c>
      <c r="G96" s="211" t="s">
        <v>238</v>
      </c>
      <c r="H96" s="212" t="s">
        <v>236</v>
      </c>
      <c r="I96" s="212" t="s">
        <v>237</v>
      </c>
      <c r="J96" s="212" t="s">
        <v>238</v>
      </c>
      <c r="K96" s="214" t="s">
        <v>239</v>
      </c>
      <c r="L96" s="214" t="s">
        <v>240</v>
      </c>
      <c r="M96" s="214" t="s">
        <v>241</v>
      </c>
      <c r="N96" s="185"/>
      <c r="O96" s="238"/>
      <c r="P96" s="221"/>
      <c r="Q96" s="222"/>
      <c r="R96" s="238"/>
      <c r="S96" s="221"/>
      <c r="T96" s="221"/>
      <c r="V96" s="223"/>
      <c r="W96" s="185"/>
      <c r="Y96" s="186"/>
      <c r="AA96" s="221"/>
      <c r="AB96" s="221"/>
    </row>
    <row r="97" spans="1:30" s="183" customFormat="1" x14ac:dyDescent="0.2">
      <c r="A97" s="219" t="s">
        <v>129</v>
      </c>
      <c r="B97" s="219">
        <v>8268884</v>
      </c>
      <c r="C97" s="224"/>
      <c r="D97" s="225">
        <v>46936</v>
      </c>
      <c r="E97" s="226">
        <f>H97/$M$3</f>
        <v>266666.66978767933</v>
      </c>
      <c r="F97" s="226">
        <f>I97/$M$3</f>
        <v>0</v>
      </c>
      <c r="G97" s="227">
        <f>+E97+F97</f>
        <v>266666.66978767933</v>
      </c>
      <c r="H97" s="228">
        <v>1936693356</v>
      </c>
      <c r="I97" s="229">
        <v>0</v>
      </c>
      <c r="J97" s="228">
        <f>H97+I97</f>
        <v>1936693356</v>
      </c>
      <c r="K97" s="219" t="s">
        <v>242</v>
      </c>
      <c r="L97" s="219" t="s">
        <v>33</v>
      </c>
      <c r="M97" s="219" t="s">
        <v>247</v>
      </c>
      <c r="N97" s="185"/>
      <c r="P97" s="230"/>
      <c r="R97" s="221"/>
      <c r="T97" s="221"/>
      <c r="U97" s="221"/>
      <c r="V97" s="187"/>
      <c r="W97" s="186"/>
      <c r="Y97" s="186"/>
      <c r="Z97" s="221"/>
      <c r="AA97" s="221"/>
      <c r="AB97" s="186"/>
      <c r="AC97" s="223"/>
      <c r="AD97" s="186"/>
    </row>
    <row r="98" spans="1:30" s="183" customFormat="1" x14ac:dyDescent="0.2">
      <c r="A98" s="219" t="s">
        <v>129</v>
      </c>
      <c r="B98" s="219">
        <v>8281515</v>
      </c>
      <c r="C98" s="224"/>
      <c r="D98" s="225">
        <v>47013</v>
      </c>
      <c r="E98" s="226">
        <f t="shared" ref="E98:F98" si="34">H98/$M$3</f>
        <v>371390</v>
      </c>
      <c r="F98" s="226">
        <f t="shared" si="34"/>
        <v>0</v>
      </c>
      <c r="G98" s="227">
        <f t="shared" ref="G98" si="35">+E98+F98</f>
        <v>371390</v>
      </c>
      <c r="H98" s="228">
        <v>2697257014</v>
      </c>
      <c r="I98" s="229">
        <v>0</v>
      </c>
      <c r="J98" s="228">
        <f>H98+I98</f>
        <v>2697257014</v>
      </c>
      <c r="K98" s="219" t="s">
        <v>242</v>
      </c>
      <c r="L98" s="219" t="s">
        <v>33</v>
      </c>
      <c r="M98" s="219" t="s">
        <v>247</v>
      </c>
      <c r="N98" s="185"/>
      <c r="P98" s="230"/>
      <c r="R98" s="221"/>
      <c r="T98" s="221"/>
      <c r="U98" s="221"/>
      <c r="V98" s="187"/>
      <c r="W98" s="186"/>
      <c r="Y98" s="186"/>
      <c r="Z98" s="221"/>
      <c r="AA98" s="221"/>
      <c r="AB98" s="186"/>
      <c r="AC98" s="223"/>
      <c r="AD98" s="186"/>
    </row>
    <row r="99" spans="1:30" s="183" customFormat="1" x14ac:dyDescent="0.2">
      <c r="A99" s="219"/>
      <c r="B99" s="219"/>
      <c r="C99" s="224"/>
      <c r="D99" s="225"/>
      <c r="E99" s="226"/>
      <c r="F99" s="226"/>
      <c r="G99" s="227"/>
      <c r="H99" s="228"/>
      <c r="I99" s="229"/>
      <c r="J99" s="228"/>
      <c r="K99" s="219"/>
      <c r="L99" s="219"/>
      <c r="M99" s="219"/>
      <c r="N99" s="185"/>
      <c r="P99" s="230"/>
      <c r="R99" s="221"/>
      <c r="T99" s="221"/>
      <c r="U99" s="221"/>
      <c r="V99" s="187"/>
      <c r="W99" s="186"/>
      <c r="Y99" s="186"/>
      <c r="Z99" s="221"/>
      <c r="AA99" s="221"/>
      <c r="AB99" s="186"/>
      <c r="AC99" s="223"/>
      <c r="AD99" s="186"/>
    </row>
    <row r="100" spans="1:30" s="183" customFormat="1" x14ac:dyDescent="0.2">
      <c r="A100" s="231" t="s">
        <v>250</v>
      </c>
      <c r="B100" s="232"/>
      <c r="C100" s="233"/>
      <c r="D100" s="234"/>
      <c r="E100" s="235">
        <f>SUBTOTAL(9,E97:E99)</f>
        <v>638056.66978767933</v>
      </c>
      <c r="F100" s="235">
        <f t="shared" ref="F100" si="36">SUM(F97:F99)</f>
        <v>0</v>
      </c>
      <c r="G100" s="235">
        <f>SUBTOTAL(9,G97:G99)</f>
        <v>638056.66978767933</v>
      </c>
      <c r="H100" s="246">
        <f>SUBTOTAL(9,H97:H99)</f>
        <v>4633950370</v>
      </c>
      <c r="I100" s="236">
        <f>SUBTOTAL(9,I95:I99)</f>
        <v>0</v>
      </c>
      <c r="J100" s="246">
        <f>SUBTOTAL(9,J97:J99)</f>
        <v>4633950370</v>
      </c>
      <c r="K100" s="237"/>
      <c r="L100" s="237"/>
      <c r="M100" s="237"/>
      <c r="N100" s="185"/>
      <c r="O100" s="238"/>
      <c r="P100" s="221"/>
      <c r="Q100" s="222"/>
      <c r="R100" s="238"/>
      <c r="S100" s="221"/>
      <c r="T100" s="221"/>
      <c r="U100" s="221"/>
      <c r="V100" s="187"/>
      <c r="W100" s="186"/>
      <c r="Y100" s="186"/>
      <c r="Z100" s="186"/>
      <c r="AA100" s="187"/>
      <c r="AB100" s="186"/>
      <c r="AC100" s="223"/>
      <c r="AD100" s="186"/>
    </row>
    <row r="101" spans="1:30" x14ac:dyDescent="0.2">
      <c r="A101" s="215"/>
      <c r="B101" s="201"/>
      <c r="C101" s="182"/>
      <c r="D101" s="194"/>
      <c r="E101" s="195"/>
      <c r="F101" s="216"/>
      <c r="G101" s="195"/>
      <c r="H101" s="258"/>
      <c r="I101" s="258"/>
      <c r="J101" s="218"/>
      <c r="K101" s="219"/>
      <c r="N101" s="185"/>
      <c r="O101" s="238"/>
      <c r="P101" s="221"/>
      <c r="Q101" s="222"/>
      <c r="R101" s="238"/>
      <c r="S101" s="221"/>
      <c r="T101" s="221"/>
      <c r="V101" s="223"/>
      <c r="W101" s="185"/>
      <c r="Y101" s="186"/>
      <c r="AA101" s="221"/>
      <c r="AB101" s="221"/>
    </row>
    <row r="102" spans="1:30" x14ac:dyDescent="0.2">
      <c r="A102" s="202"/>
      <c r="B102" s="202"/>
      <c r="C102" s="202"/>
      <c r="D102" s="203"/>
      <c r="E102" s="204" t="s">
        <v>228</v>
      </c>
      <c r="F102" s="204" t="s">
        <v>228</v>
      </c>
      <c r="G102" s="204" t="s">
        <v>228</v>
      </c>
      <c r="H102" s="205" t="s">
        <v>229</v>
      </c>
      <c r="I102" s="205" t="s">
        <v>229</v>
      </c>
      <c r="J102" s="205" t="s">
        <v>229</v>
      </c>
      <c r="K102" s="207"/>
      <c r="L102" s="207" t="s">
        <v>230</v>
      </c>
      <c r="M102" s="207" t="s">
        <v>231</v>
      </c>
      <c r="N102" s="185"/>
      <c r="O102" s="238"/>
      <c r="P102" s="221"/>
      <c r="Q102" s="222"/>
      <c r="R102" s="238"/>
      <c r="S102" s="221"/>
      <c r="T102" s="221"/>
      <c r="V102" s="223"/>
      <c r="W102" s="185"/>
      <c r="Y102" s="186"/>
      <c r="AA102" s="221"/>
      <c r="AB102" s="221"/>
    </row>
    <row r="103" spans="1:30" x14ac:dyDescent="0.2">
      <c r="A103" s="208" t="s">
        <v>232</v>
      </c>
      <c r="B103" s="208" t="s">
        <v>233</v>
      </c>
      <c r="C103" s="209" t="s">
        <v>234</v>
      </c>
      <c r="D103" s="210" t="s">
        <v>235</v>
      </c>
      <c r="E103" s="211" t="s">
        <v>236</v>
      </c>
      <c r="F103" s="211" t="s">
        <v>237</v>
      </c>
      <c r="G103" s="211" t="s">
        <v>238</v>
      </c>
      <c r="H103" s="212" t="s">
        <v>236</v>
      </c>
      <c r="I103" s="212" t="s">
        <v>237</v>
      </c>
      <c r="J103" s="212" t="s">
        <v>238</v>
      </c>
      <c r="K103" s="214" t="s">
        <v>239</v>
      </c>
      <c r="L103" s="214" t="s">
        <v>240</v>
      </c>
      <c r="M103" s="214" t="s">
        <v>241</v>
      </c>
      <c r="N103" s="185"/>
      <c r="O103" s="238"/>
      <c r="P103" s="221"/>
      <c r="Q103" s="222"/>
      <c r="R103" s="238"/>
      <c r="S103" s="221"/>
      <c r="T103" s="221"/>
      <c r="V103" s="223"/>
      <c r="W103" s="185"/>
      <c r="Y103" s="186"/>
      <c r="AA103" s="221"/>
      <c r="AB103" s="221"/>
    </row>
    <row r="104" spans="1:30" s="183" customFormat="1" x14ac:dyDescent="0.2">
      <c r="A104" s="219" t="s">
        <v>131</v>
      </c>
      <c r="B104" s="219">
        <v>1421881</v>
      </c>
      <c r="C104" s="224">
        <v>7.2700831440443203E-2</v>
      </c>
      <c r="D104" s="225">
        <v>46406</v>
      </c>
      <c r="E104" s="226">
        <f t="shared" ref="E104:F105" si="37">H104/$M$3</f>
        <v>500000</v>
      </c>
      <c r="F104" s="226">
        <f t="shared" si="37"/>
        <v>0</v>
      </c>
      <c r="G104" s="227">
        <f t="shared" ref="G104:G105" si="38">+E104+F104</f>
        <v>500000</v>
      </c>
      <c r="H104" s="228">
        <v>3631300000</v>
      </c>
      <c r="I104" s="229">
        <v>0</v>
      </c>
      <c r="J104" s="228">
        <f t="shared" ref="J104:J105" si="39">H104+I104</f>
        <v>3631300000</v>
      </c>
      <c r="K104" s="219" t="s">
        <v>254</v>
      </c>
      <c r="L104" s="219" t="str">
        <f t="shared" ref="L104:L105" si="40">IF(D104&gt;44469,"Vigente","Vencido")</f>
        <v>Vigente</v>
      </c>
      <c r="M104" s="219" t="s">
        <v>246</v>
      </c>
      <c r="N104" s="185"/>
      <c r="P104" s="230"/>
      <c r="R104" s="221"/>
      <c r="T104" s="221"/>
      <c r="U104" s="221"/>
      <c r="V104" s="187"/>
      <c r="W104" s="186"/>
      <c r="Y104" s="186"/>
      <c r="Z104" s="221"/>
      <c r="AA104" s="221"/>
      <c r="AB104" s="186"/>
      <c r="AC104" s="223"/>
      <c r="AD104" s="186"/>
    </row>
    <row r="105" spans="1:30" s="183" customFormat="1" x14ac:dyDescent="0.2">
      <c r="A105" s="219" t="s">
        <v>131</v>
      </c>
      <c r="B105" s="219">
        <v>1339744</v>
      </c>
      <c r="C105" s="224">
        <v>7.2700831440443203E-2</v>
      </c>
      <c r="D105" s="225">
        <v>48061</v>
      </c>
      <c r="E105" s="226">
        <f t="shared" si="37"/>
        <v>7207561.6299947677</v>
      </c>
      <c r="F105" s="226">
        <f t="shared" si="37"/>
        <v>0</v>
      </c>
      <c r="G105" s="227">
        <f t="shared" si="38"/>
        <v>7207561.6299947677</v>
      </c>
      <c r="H105" s="228">
        <v>52345637094</v>
      </c>
      <c r="I105" s="229">
        <v>0</v>
      </c>
      <c r="J105" s="228">
        <f t="shared" si="39"/>
        <v>52345637094</v>
      </c>
      <c r="K105" s="219" t="s">
        <v>254</v>
      </c>
      <c r="L105" s="219" t="str">
        <f t="shared" si="40"/>
        <v>Vigente</v>
      </c>
      <c r="M105" s="219" t="s">
        <v>246</v>
      </c>
      <c r="N105" s="185"/>
      <c r="P105" s="230"/>
      <c r="R105" s="221"/>
      <c r="T105" s="221"/>
      <c r="U105" s="221"/>
      <c r="V105" s="187"/>
      <c r="W105" s="186"/>
      <c r="Y105" s="186"/>
      <c r="Z105" s="221"/>
      <c r="AA105" s="221"/>
      <c r="AB105" s="186"/>
      <c r="AC105" s="223"/>
      <c r="AD105" s="186"/>
    </row>
    <row r="106" spans="1:30" x14ac:dyDescent="0.2">
      <c r="A106" s="219"/>
      <c r="C106" s="224"/>
      <c r="D106" s="225"/>
      <c r="E106" s="226"/>
      <c r="F106" s="226"/>
      <c r="G106" s="227"/>
      <c r="H106" s="228"/>
      <c r="I106" s="229"/>
      <c r="J106" s="228"/>
      <c r="K106" s="219"/>
      <c r="N106" s="185"/>
      <c r="O106" s="238"/>
      <c r="P106" s="221"/>
      <c r="Q106" s="222"/>
      <c r="R106" s="238"/>
      <c r="S106" s="221"/>
      <c r="T106" s="221"/>
      <c r="V106" s="223"/>
      <c r="W106" s="185"/>
      <c r="Y106" s="186"/>
      <c r="AA106" s="221"/>
      <c r="AB106" s="221"/>
    </row>
    <row r="107" spans="1:30" x14ac:dyDescent="0.2">
      <c r="A107" s="231" t="s">
        <v>255</v>
      </c>
      <c r="B107" s="232"/>
      <c r="C107" s="233"/>
      <c r="D107" s="234"/>
      <c r="E107" s="235">
        <f>SUM(E104:E106)</f>
        <v>7707561.6299947677</v>
      </c>
      <c r="F107" s="235">
        <f>SUM(F101:F106)</f>
        <v>0</v>
      </c>
      <c r="G107" s="235">
        <f>SUM(G104:G106)</f>
        <v>7707561.6299947677</v>
      </c>
      <c r="H107" s="246">
        <f>SUBTOTAL(9,H104:H106)</f>
        <v>55976937094</v>
      </c>
      <c r="I107" s="246">
        <f>SUBTOTAL(9,I104:I106)</f>
        <v>0</v>
      </c>
      <c r="J107" s="246">
        <f>SUBTOTAL(9,J104:J106)</f>
        <v>55976937094</v>
      </c>
      <c r="K107" s="237"/>
      <c r="L107" s="237"/>
      <c r="M107" s="237"/>
      <c r="N107" s="185"/>
      <c r="O107" s="238"/>
      <c r="P107" s="221"/>
      <c r="Q107" s="222"/>
      <c r="R107" s="238"/>
      <c r="S107" s="221"/>
      <c r="T107" s="221"/>
      <c r="U107" s="221"/>
      <c r="V107" s="187"/>
      <c r="W107" s="186"/>
      <c r="X107" s="186"/>
      <c r="Y107" s="186"/>
      <c r="AA107" s="221"/>
      <c r="AB107" s="221"/>
    </row>
    <row r="108" spans="1:30" x14ac:dyDescent="0.2">
      <c r="A108" s="231"/>
      <c r="B108" s="232"/>
      <c r="C108" s="233"/>
      <c r="D108" s="234"/>
      <c r="E108" s="235"/>
      <c r="F108" s="235"/>
      <c r="G108" s="235"/>
      <c r="H108" s="259"/>
      <c r="I108" s="259"/>
      <c r="J108" s="259"/>
      <c r="K108" s="237"/>
      <c r="L108" s="237"/>
      <c r="M108" s="237"/>
      <c r="N108" s="185"/>
      <c r="O108" s="238"/>
      <c r="P108" s="221"/>
      <c r="Q108" s="222"/>
      <c r="R108" s="238"/>
      <c r="S108" s="221"/>
      <c r="T108" s="221"/>
      <c r="U108" s="221"/>
      <c r="V108" s="187"/>
      <c r="W108" s="186"/>
      <c r="X108" s="186"/>
      <c r="Y108" s="186"/>
      <c r="AA108" s="221"/>
      <c r="AB108" s="221"/>
    </row>
    <row r="109" spans="1:30" ht="11.25" customHeight="1" x14ac:dyDescent="0.2">
      <c r="A109" s="202"/>
      <c r="B109" s="202"/>
      <c r="C109" s="202"/>
      <c r="D109" s="203"/>
      <c r="E109" s="204" t="s">
        <v>228</v>
      </c>
      <c r="F109" s="204" t="s">
        <v>228</v>
      </c>
      <c r="G109" s="204" t="s">
        <v>228</v>
      </c>
      <c r="H109" s="205" t="s">
        <v>229</v>
      </c>
      <c r="I109" s="205" t="s">
        <v>229</v>
      </c>
      <c r="J109" s="205" t="s">
        <v>229</v>
      </c>
      <c r="K109" s="207"/>
      <c r="L109" s="207" t="s">
        <v>230</v>
      </c>
      <c r="M109" s="207" t="s">
        <v>231</v>
      </c>
      <c r="N109" s="185"/>
      <c r="O109" s="238"/>
      <c r="P109" s="221"/>
      <c r="Q109" s="222"/>
      <c r="R109" s="238"/>
      <c r="S109" s="221"/>
      <c r="T109" s="221"/>
      <c r="V109" s="223"/>
      <c r="W109" s="185"/>
      <c r="Y109" s="186"/>
      <c r="AA109" s="221"/>
      <c r="AB109" s="221"/>
    </row>
    <row r="110" spans="1:30" ht="11.25" customHeight="1" x14ac:dyDescent="0.2">
      <c r="A110" s="208" t="s">
        <v>232</v>
      </c>
      <c r="B110" s="208" t="s">
        <v>233</v>
      </c>
      <c r="C110" s="209" t="s">
        <v>234</v>
      </c>
      <c r="D110" s="210" t="s">
        <v>235</v>
      </c>
      <c r="E110" s="211" t="s">
        <v>236</v>
      </c>
      <c r="F110" s="211" t="s">
        <v>237</v>
      </c>
      <c r="G110" s="211" t="s">
        <v>238</v>
      </c>
      <c r="H110" s="212" t="s">
        <v>236</v>
      </c>
      <c r="I110" s="212" t="s">
        <v>237</v>
      </c>
      <c r="J110" s="212" t="s">
        <v>238</v>
      </c>
      <c r="K110" s="214" t="s">
        <v>239</v>
      </c>
      <c r="L110" s="214" t="s">
        <v>240</v>
      </c>
      <c r="M110" s="214" t="s">
        <v>241</v>
      </c>
      <c r="N110" s="185"/>
      <c r="O110" s="238"/>
      <c r="P110" s="221"/>
      <c r="Q110" s="222"/>
      <c r="R110" s="238"/>
      <c r="S110" s="221"/>
      <c r="T110" s="221"/>
      <c r="V110" s="223"/>
      <c r="W110" s="185"/>
      <c r="Y110" s="186"/>
      <c r="AA110" s="221"/>
      <c r="AB110" s="221"/>
    </row>
    <row r="111" spans="1:30" x14ac:dyDescent="0.2">
      <c r="A111" s="215"/>
      <c r="B111" s="201"/>
      <c r="C111" s="182"/>
      <c r="D111" s="194"/>
      <c r="E111" s="195"/>
      <c r="F111" s="216"/>
      <c r="G111" s="195"/>
      <c r="H111" s="258"/>
      <c r="I111" s="258"/>
      <c r="J111" s="218"/>
      <c r="K111" s="219"/>
      <c r="N111" s="185"/>
      <c r="O111" s="238"/>
      <c r="P111" s="221"/>
      <c r="Q111" s="222"/>
      <c r="R111" s="238"/>
      <c r="S111" s="221"/>
      <c r="T111" s="221"/>
      <c r="V111" s="223"/>
      <c r="W111" s="185"/>
      <c r="Y111" s="186"/>
      <c r="AA111" s="221"/>
      <c r="AB111" s="221"/>
    </row>
    <row r="112" spans="1:30" s="183" customFormat="1" x14ac:dyDescent="0.2">
      <c r="A112" s="219" t="s">
        <v>127</v>
      </c>
      <c r="B112" s="219" t="s">
        <v>256</v>
      </c>
      <c r="C112" s="224">
        <v>5.5E-2</v>
      </c>
      <c r="D112" s="225">
        <v>45663</v>
      </c>
      <c r="E112" s="226">
        <f t="shared" ref="E112:F112" si="41">H112/$M$3</f>
        <v>4000000</v>
      </c>
      <c r="F112" s="226">
        <f t="shared" si="41"/>
        <v>0</v>
      </c>
      <c r="G112" s="227">
        <f>+E112+F112</f>
        <v>4000000</v>
      </c>
      <c r="H112" s="228">
        <v>29050400000</v>
      </c>
      <c r="I112" s="229">
        <v>0</v>
      </c>
      <c r="J112" s="228">
        <f>H112+I112</f>
        <v>29050400000</v>
      </c>
      <c r="K112" s="219" t="s">
        <v>254</v>
      </c>
      <c r="L112" s="219" t="str">
        <f>IF(D112&gt;44469,"Vigente","Vencido")</f>
        <v>Vigente</v>
      </c>
      <c r="M112" s="219" t="s">
        <v>246</v>
      </c>
      <c r="N112" s="185"/>
      <c r="P112" s="230"/>
      <c r="R112" s="221"/>
      <c r="T112" s="221"/>
      <c r="U112" s="221"/>
      <c r="V112" s="187"/>
      <c r="W112" s="186"/>
      <c r="Y112" s="186"/>
      <c r="Z112" s="221"/>
      <c r="AA112" s="221"/>
      <c r="AB112" s="186"/>
      <c r="AC112" s="223"/>
      <c r="AD112" s="186"/>
    </row>
    <row r="113" spans="1:32" x14ac:dyDescent="0.2">
      <c r="A113" s="219"/>
      <c r="C113" s="224"/>
      <c r="D113" s="225"/>
      <c r="E113" s="226"/>
      <c r="F113" s="226"/>
      <c r="G113" s="227"/>
      <c r="H113" s="228"/>
      <c r="I113" s="229"/>
      <c r="J113" s="228"/>
      <c r="K113" s="219"/>
      <c r="N113" s="185"/>
      <c r="O113" s="238"/>
      <c r="P113" s="221"/>
      <c r="Q113" s="222"/>
      <c r="R113" s="238"/>
      <c r="S113" s="221"/>
      <c r="T113" s="221"/>
      <c r="V113" s="223"/>
      <c r="W113" s="185"/>
      <c r="Y113" s="186"/>
      <c r="AA113" s="221"/>
      <c r="AB113" s="221"/>
    </row>
    <row r="114" spans="1:32" x14ac:dyDescent="0.2">
      <c r="A114" s="231" t="s">
        <v>273</v>
      </c>
      <c r="B114" s="232"/>
      <c r="C114" s="233"/>
      <c r="D114" s="234"/>
      <c r="E114" s="235">
        <f>SUM(E112:E112)</f>
        <v>4000000</v>
      </c>
      <c r="F114" s="235">
        <f t="shared" ref="F114:J114" si="42">SUM(F112:F112)</f>
        <v>0</v>
      </c>
      <c r="G114" s="235">
        <f t="shared" si="42"/>
        <v>4000000</v>
      </c>
      <c r="H114" s="246">
        <f t="shared" si="42"/>
        <v>29050400000</v>
      </c>
      <c r="I114" s="246">
        <f t="shared" si="42"/>
        <v>0</v>
      </c>
      <c r="J114" s="246">
        <f t="shared" si="42"/>
        <v>29050400000</v>
      </c>
      <c r="K114" s="237"/>
      <c r="L114" s="237"/>
      <c r="M114" s="237"/>
      <c r="N114" s="185"/>
      <c r="O114" s="238"/>
      <c r="P114" s="221"/>
      <c r="Q114" s="222"/>
      <c r="R114" s="238"/>
      <c r="S114" s="221"/>
      <c r="T114" s="221"/>
      <c r="U114" s="221"/>
      <c r="V114" s="187"/>
      <c r="W114" s="186"/>
      <c r="X114" s="186"/>
      <c r="Y114" s="186"/>
      <c r="AA114" s="221"/>
      <c r="AB114" s="221"/>
    </row>
    <row r="115" spans="1:32" x14ac:dyDescent="0.2">
      <c r="A115" s="215"/>
      <c r="B115" s="201"/>
      <c r="C115" s="182"/>
      <c r="D115" s="194"/>
      <c r="E115" s="195"/>
      <c r="F115" s="195"/>
      <c r="G115" s="195"/>
      <c r="H115" s="195"/>
      <c r="I115" s="195"/>
      <c r="J115" s="195"/>
      <c r="K115" s="244"/>
      <c r="L115" s="244"/>
      <c r="M115" s="244"/>
      <c r="N115" s="185"/>
      <c r="O115" s="238"/>
      <c r="P115" s="221"/>
      <c r="Q115" s="222"/>
      <c r="R115" s="238"/>
      <c r="S115" s="221"/>
      <c r="T115" s="221"/>
      <c r="U115" s="221"/>
      <c r="V115" s="187"/>
      <c r="W115" s="186"/>
      <c r="X115" s="186"/>
      <c r="Y115" s="186"/>
      <c r="AA115" s="221"/>
      <c r="AB115" s="221"/>
    </row>
    <row r="116" spans="1:32" ht="7.5" customHeight="1" x14ac:dyDescent="0.2">
      <c r="A116" s="202"/>
      <c r="B116" s="202"/>
      <c r="C116" s="202"/>
      <c r="D116" s="203"/>
      <c r="E116" s="204" t="s">
        <v>228</v>
      </c>
      <c r="F116" s="204" t="s">
        <v>228</v>
      </c>
      <c r="G116" s="204" t="s">
        <v>228</v>
      </c>
      <c r="H116" s="205" t="s">
        <v>229</v>
      </c>
      <c r="I116" s="205" t="s">
        <v>229</v>
      </c>
      <c r="J116" s="205" t="s">
        <v>229</v>
      </c>
      <c r="K116" s="207"/>
      <c r="L116" s="207" t="s">
        <v>230</v>
      </c>
      <c r="M116" s="207" t="s">
        <v>231</v>
      </c>
      <c r="N116" s="185"/>
      <c r="O116" s="238"/>
      <c r="P116" s="221"/>
      <c r="Q116" s="222"/>
      <c r="R116" s="238"/>
      <c r="S116" s="221"/>
      <c r="T116" s="221"/>
      <c r="V116" s="223"/>
      <c r="W116" s="185"/>
      <c r="Y116" s="186"/>
      <c r="AA116" s="221"/>
      <c r="AB116" s="221"/>
    </row>
    <row r="117" spans="1:32" x14ac:dyDescent="0.2">
      <c r="A117" s="208" t="s">
        <v>232</v>
      </c>
      <c r="B117" s="208" t="s">
        <v>233</v>
      </c>
      <c r="C117" s="209" t="s">
        <v>234</v>
      </c>
      <c r="D117" s="210" t="s">
        <v>235</v>
      </c>
      <c r="E117" s="211" t="s">
        <v>236</v>
      </c>
      <c r="F117" s="211" t="s">
        <v>237</v>
      </c>
      <c r="G117" s="211" t="s">
        <v>238</v>
      </c>
      <c r="H117" s="212" t="s">
        <v>236</v>
      </c>
      <c r="I117" s="212" t="s">
        <v>237</v>
      </c>
      <c r="J117" s="212" t="s">
        <v>238</v>
      </c>
      <c r="K117" s="214" t="s">
        <v>239</v>
      </c>
      <c r="L117" s="214" t="s">
        <v>240</v>
      </c>
      <c r="M117" s="214" t="s">
        <v>241</v>
      </c>
      <c r="N117" s="185"/>
      <c r="O117" s="238"/>
      <c r="P117" s="221"/>
      <c r="Q117" s="222"/>
      <c r="R117" s="238"/>
      <c r="S117" s="221"/>
      <c r="T117" s="221"/>
      <c r="V117" s="223"/>
      <c r="W117" s="185"/>
      <c r="Y117" s="186"/>
      <c r="AA117" s="221"/>
      <c r="AB117" s="221"/>
    </row>
    <row r="118" spans="1:32" x14ac:dyDescent="0.2">
      <c r="A118" s="201"/>
      <c r="B118" s="201"/>
      <c r="C118" s="260"/>
      <c r="D118" s="194"/>
      <c r="E118" s="216"/>
      <c r="F118" s="216"/>
      <c r="G118" s="216"/>
      <c r="H118" s="218"/>
      <c r="I118" s="218"/>
      <c r="J118" s="218"/>
      <c r="K118" s="261"/>
      <c r="L118" s="261"/>
      <c r="M118" s="261"/>
      <c r="N118" s="185"/>
      <c r="O118" s="238"/>
      <c r="P118" s="221"/>
      <c r="Q118" s="222"/>
      <c r="R118" s="238"/>
      <c r="S118" s="221"/>
      <c r="T118" s="221"/>
      <c r="V118" s="223"/>
      <c r="W118" s="185"/>
      <c r="Y118" s="186"/>
      <c r="AA118" s="221"/>
      <c r="AB118" s="221"/>
    </row>
    <row r="119" spans="1:32" s="183" customFormat="1" x14ac:dyDescent="0.2">
      <c r="A119" s="219" t="s">
        <v>132</v>
      </c>
      <c r="B119" s="219">
        <v>610147234</v>
      </c>
      <c r="C119" s="224">
        <v>7.7499999999999999E-2</v>
      </c>
      <c r="D119" s="225">
        <v>45788</v>
      </c>
      <c r="E119" s="226">
        <f t="shared" ref="E119:E120" si="43">H119/$M$3</f>
        <v>220000</v>
      </c>
      <c r="F119" s="226">
        <v>0</v>
      </c>
      <c r="G119" s="227">
        <f>+E119+F119</f>
        <v>220000</v>
      </c>
      <c r="H119" s="228">
        <v>1597772000</v>
      </c>
      <c r="I119" s="229">
        <v>0</v>
      </c>
      <c r="J119" s="228">
        <f>+H119+I119</f>
        <v>1597772000</v>
      </c>
      <c r="K119" s="219" t="s">
        <v>249</v>
      </c>
      <c r="L119" s="219" t="s">
        <v>33</v>
      </c>
      <c r="M119" s="219" t="s">
        <v>247</v>
      </c>
      <c r="N119" s="185"/>
      <c r="P119" s="230"/>
      <c r="R119" s="221"/>
      <c r="T119" s="221"/>
      <c r="U119" s="221"/>
      <c r="V119" s="187"/>
      <c r="W119" s="186"/>
      <c r="Y119" s="186"/>
      <c r="Z119" s="221"/>
      <c r="AA119" s="221"/>
      <c r="AB119" s="186"/>
      <c r="AC119" s="223"/>
      <c r="AD119" s="186"/>
    </row>
    <row r="120" spans="1:32" s="183" customFormat="1" x14ac:dyDescent="0.2">
      <c r="A120" s="219" t="s">
        <v>132</v>
      </c>
      <c r="B120" s="219">
        <v>610147234</v>
      </c>
      <c r="C120" s="224">
        <v>7.7499999999999999E-2</v>
      </c>
      <c r="D120" s="225">
        <v>46152</v>
      </c>
      <c r="E120" s="226">
        <f t="shared" si="43"/>
        <v>660000</v>
      </c>
      <c r="F120" s="226">
        <v>0</v>
      </c>
      <c r="G120" s="227">
        <f>+E120+F120</f>
        <v>660000</v>
      </c>
      <c r="H120" s="228">
        <v>4793316000</v>
      </c>
      <c r="I120" s="229">
        <v>0</v>
      </c>
      <c r="J120" s="228">
        <f>+H120+I120</f>
        <v>4793316000</v>
      </c>
      <c r="K120" s="219" t="s">
        <v>249</v>
      </c>
      <c r="L120" s="219" t="s">
        <v>33</v>
      </c>
      <c r="M120" s="219" t="s">
        <v>247</v>
      </c>
      <c r="N120" s="185"/>
      <c r="P120" s="230"/>
      <c r="R120" s="221"/>
      <c r="T120" s="221"/>
      <c r="U120" s="221"/>
      <c r="V120" s="187"/>
      <c r="W120" s="186"/>
      <c r="Y120" s="186"/>
      <c r="Z120" s="221"/>
      <c r="AA120" s="221"/>
      <c r="AB120" s="186"/>
      <c r="AC120" s="223"/>
      <c r="AD120" s="186"/>
    </row>
    <row r="121" spans="1:32" x14ac:dyDescent="0.2">
      <c r="A121" s="231" t="s">
        <v>274</v>
      </c>
      <c r="B121" s="232"/>
      <c r="C121" s="233"/>
      <c r="D121" s="234"/>
      <c r="E121" s="235">
        <f t="shared" ref="E121:I121" si="44">SUM(E119)</f>
        <v>220000</v>
      </c>
      <c r="F121" s="235">
        <f>SUM(F119:F120)</f>
        <v>0</v>
      </c>
      <c r="G121" s="235">
        <f>SUM(G119:G120)</f>
        <v>880000</v>
      </c>
      <c r="H121" s="246">
        <f>SUM(H119:H120)</f>
        <v>6391088000</v>
      </c>
      <c r="I121" s="246">
        <f t="shared" si="44"/>
        <v>0</v>
      </c>
      <c r="J121" s="246">
        <f>SUM(J119:J120)</f>
        <v>6391088000</v>
      </c>
      <c r="K121" s="237"/>
      <c r="L121" s="237"/>
      <c r="M121" s="237"/>
      <c r="N121" s="185"/>
      <c r="O121" s="238"/>
      <c r="P121" s="221"/>
      <c r="Q121" s="222"/>
      <c r="R121" s="238"/>
      <c r="S121" s="221"/>
      <c r="T121" s="221"/>
      <c r="U121" s="221"/>
      <c r="V121" s="187"/>
      <c r="W121" s="186"/>
      <c r="X121" s="186"/>
      <c r="Y121" s="186"/>
      <c r="AA121" s="221"/>
      <c r="AB121" s="221"/>
    </row>
    <row r="122" spans="1:32" x14ac:dyDescent="0.2">
      <c r="A122" s="219"/>
      <c r="C122" s="224"/>
      <c r="D122" s="225"/>
      <c r="E122" s="226"/>
      <c r="F122" s="226"/>
      <c r="G122" s="227"/>
      <c r="H122" s="228"/>
      <c r="I122" s="229"/>
      <c r="J122" s="228"/>
      <c r="K122" s="219"/>
      <c r="N122" s="262"/>
      <c r="O122" s="183"/>
      <c r="P122" s="230"/>
      <c r="Q122" s="183"/>
      <c r="R122" s="221"/>
      <c r="S122" s="183"/>
      <c r="U122" s="221"/>
      <c r="V122" s="222"/>
      <c r="W122" s="186"/>
      <c r="X122" s="183"/>
      <c r="AC122" s="183"/>
      <c r="AD122" s="186"/>
      <c r="AE122" s="183"/>
      <c r="AF122" s="183"/>
    </row>
    <row r="123" spans="1:32" ht="13.5" customHeight="1" x14ac:dyDescent="0.2">
      <c r="A123" s="202"/>
      <c r="B123" s="202"/>
      <c r="C123" s="202"/>
      <c r="D123" s="203"/>
      <c r="E123" s="204" t="s">
        <v>228</v>
      </c>
      <c r="F123" s="204" t="s">
        <v>228</v>
      </c>
      <c r="G123" s="204" t="s">
        <v>228</v>
      </c>
      <c r="H123" s="205" t="s">
        <v>229</v>
      </c>
      <c r="I123" s="205" t="s">
        <v>229</v>
      </c>
      <c r="J123" s="205" t="s">
        <v>229</v>
      </c>
      <c r="K123" s="207"/>
      <c r="L123" s="207" t="s">
        <v>230</v>
      </c>
      <c r="M123" s="207" t="s">
        <v>231</v>
      </c>
      <c r="N123" s="185"/>
      <c r="O123" s="238"/>
      <c r="P123" s="221"/>
      <c r="Q123" s="222"/>
      <c r="R123" s="238"/>
      <c r="S123" s="221"/>
      <c r="T123" s="221"/>
      <c r="V123" s="223"/>
      <c r="W123" s="185"/>
      <c r="Y123" s="186"/>
      <c r="AA123" s="221"/>
      <c r="AB123" s="221"/>
    </row>
    <row r="124" spans="1:32" x14ac:dyDescent="0.2">
      <c r="A124" s="208" t="s">
        <v>232</v>
      </c>
      <c r="B124" s="208" t="s">
        <v>233</v>
      </c>
      <c r="C124" s="209" t="s">
        <v>234</v>
      </c>
      <c r="D124" s="210" t="s">
        <v>235</v>
      </c>
      <c r="E124" s="211" t="s">
        <v>236</v>
      </c>
      <c r="F124" s="211" t="s">
        <v>237</v>
      </c>
      <c r="G124" s="211" t="s">
        <v>238</v>
      </c>
      <c r="H124" s="212" t="s">
        <v>236</v>
      </c>
      <c r="I124" s="212" t="s">
        <v>237</v>
      </c>
      <c r="J124" s="212" t="s">
        <v>238</v>
      </c>
      <c r="K124" s="214" t="s">
        <v>239</v>
      </c>
      <c r="L124" s="214" t="s">
        <v>240</v>
      </c>
      <c r="M124" s="214" t="s">
        <v>241</v>
      </c>
      <c r="N124" s="185"/>
      <c r="O124" s="238"/>
      <c r="P124" s="221"/>
      <c r="Q124" s="222"/>
      <c r="R124" s="238"/>
      <c r="S124" s="221"/>
      <c r="T124" s="221"/>
      <c r="V124" s="223"/>
      <c r="W124" s="185"/>
      <c r="Y124" s="186"/>
      <c r="AA124" s="221"/>
      <c r="AB124" s="221"/>
    </row>
    <row r="125" spans="1:32" x14ac:dyDescent="0.2">
      <c r="A125" s="215"/>
      <c r="B125" s="201"/>
      <c r="C125" s="182"/>
      <c r="D125" s="194"/>
      <c r="E125" s="195"/>
      <c r="F125" s="216"/>
      <c r="G125" s="195"/>
      <c r="H125" s="258"/>
      <c r="I125" s="258"/>
      <c r="J125" s="218"/>
      <c r="K125" s="219"/>
      <c r="N125" s="185"/>
      <c r="O125" s="238"/>
      <c r="P125" s="221"/>
      <c r="Q125" s="222"/>
      <c r="R125" s="238"/>
      <c r="S125" s="221"/>
      <c r="T125" s="221"/>
      <c r="V125" s="223"/>
      <c r="W125" s="185"/>
      <c r="Y125" s="186"/>
      <c r="AA125" s="221"/>
      <c r="AB125" s="221"/>
    </row>
    <row r="126" spans="1:32" s="183" customFormat="1" x14ac:dyDescent="0.2">
      <c r="A126" s="219" t="s">
        <v>140</v>
      </c>
      <c r="B126" s="219" t="s">
        <v>260</v>
      </c>
      <c r="C126" s="224">
        <v>9.2499999999999999E-2</v>
      </c>
      <c r="D126" s="225">
        <v>45636</v>
      </c>
      <c r="E126" s="226">
        <f t="shared" ref="E126:F127" si="45">H126/$M$3</f>
        <v>1000000.0202406851</v>
      </c>
      <c r="F126" s="226">
        <f t="shared" si="45"/>
        <v>0</v>
      </c>
      <c r="G126" s="227">
        <f>+E126+F126</f>
        <v>1000000.0202406851</v>
      </c>
      <c r="H126" s="228">
        <f>7262600000+147</f>
        <v>7262600147</v>
      </c>
      <c r="I126" s="229">
        <v>0</v>
      </c>
      <c r="J126" s="228">
        <f>H126+I126</f>
        <v>7262600147</v>
      </c>
      <c r="K126" s="219" t="s">
        <v>254</v>
      </c>
      <c r="L126" s="219" t="s">
        <v>33</v>
      </c>
      <c r="M126" s="219" t="s">
        <v>246</v>
      </c>
      <c r="N126" s="185"/>
      <c r="P126" s="230"/>
      <c r="R126" s="221"/>
      <c r="T126" s="221"/>
      <c r="U126" s="221"/>
      <c r="V126" s="187"/>
      <c r="W126" s="186"/>
      <c r="Y126" s="186"/>
      <c r="Z126" s="221"/>
      <c r="AA126" s="221"/>
      <c r="AB126" s="186"/>
      <c r="AC126" s="223"/>
      <c r="AD126" s="186"/>
    </row>
    <row r="127" spans="1:32" s="183" customFormat="1" x14ac:dyDescent="0.2">
      <c r="A127" s="219" t="s">
        <v>140</v>
      </c>
      <c r="B127" s="219" t="s">
        <v>275</v>
      </c>
      <c r="C127" s="224">
        <v>9.2499999999999999E-2</v>
      </c>
      <c r="D127" s="225">
        <v>45701</v>
      </c>
      <c r="E127" s="226">
        <f t="shared" si="45"/>
        <v>1000000</v>
      </c>
      <c r="F127" s="226">
        <f t="shared" si="45"/>
        <v>0</v>
      </c>
      <c r="G127" s="227">
        <f>+E127+F127</f>
        <v>1000000</v>
      </c>
      <c r="H127" s="228">
        <v>7262600000</v>
      </c>
      <c r="I127" s="229">
        <v>0</v>
      </c>
      <c r="J127" s="228">
        <f>H127+I127</f>
        <v>7262600000</v>
      </c>
      <c r="K127" s="219" t="s">
        <v>254</v>
      </c>
      <c r="L127" s="219" t="str">
        <f>IF(D127&gt;44469,"Vigente","Vencido")</f>
        <v>Vigente</v>
      </c>
      <c r="M127" s="219" t="s">
        <v>246</v>
      </c>
      <c r="N127" s="185"/>
      <c r="P127" s="230"/>
      <c r="R127" s="221"/>
      <c r="T127" s="221"/>
      <c r="U127" s="221"/>
      <c r="V127" s="187"/>
      <c r="W127" s="186"/>
      <c r="Y127" s="186"/>
      <c r="Z127" s="221"/>
      <c r="AA127" s="221"/>
      <c r="AB127" s="186"/>
      <c r="AC127" s="223"/>
      <c r="AD127" s="186"/>
    </row>
    <row r="128" spans="1:32" x14ac:dyDescent="0.2">
      <c r="A128" s="219"/>
      <c r="C128" s="224"/>
      <c r="D128" s="225"/>
      <c r="E128" s="226"/>
      <c r="F128" s="226"/>
      <c r="G128" s="227"/>
      <c r="H128" s="228"/>
      <c r="I128" s="229"/>
      <c r="J128" s="228"/>
      <c r="K128" s="219"/>
      <c r="N128" s="185"/>
      <c r="O128" s="238"/>
      <c r="P128" s="221"/>
      <c r="Q128" s="222"/>
      <c r="R128" s="238"/>
      <c r="S128" s="221"/>
      <c r="T128" s="221"/>
      <c r="V128" s="223"/>
      <c r="W128" s="185"/>
      <c r="Y128" s="186"/>
      <c r="AA128" s="221"/>
      <c r="AB128" s="221"/>
    </row>
    <row r="129" spans="1:32" x14ac:dyDescent="0.2">
      <c r="A129" s="231" t="s">
        <v>276</v>
      </c>
      <c r="B129" s="232"/>
      <c r="C129" s="233"/>
      <c r="D129" s="234"/>
      <c r="E129" s="235">
        <f>SUM(E126:E127)</f>
        <v>2000000.020240685</v>
      </c>
      <c r="F129" s="235">
        <f>SUM(F126:F127)</f>
        <v>0</v>
      </c>
      <c r="G129" s="235">
        <f>SUM(G126:G127)</f>
        <v>2000000.020240685</v>
      </c>
      <c r="H129" s="235">
        <f>SUM(H126:H127)</f>
        <v>14525200147</v>
      </c>
      <c r="I129" s="235">
        <f t="shared" ref="I129" si="46">SUM(I126:I127)</f>
        <v>0</v>
      </c>
      <c r="J129" s="237">
        <f>SUM(J126:J127)</f>
        <v>14525200147</v>
      </c>
      <c r="K129" s="237"/>
      <c r="L129" s="237"/>
      <c r="M129" s="237"/>
      <c r="N129" s="185"/>
      <c r="O129" s="238"/>
      <c r="P129" s="221"/>
      <c r="Q129" s="222"/>
      <c r="R129" s="238"/>
      <c r="S129" s="221"/>
      <c r="T129" s="221"/>
      <c r="U129" s="221"/>
      <c r="V129" s="187"/>
      <c r="W129" s="186"/>
      <c r="X129" s="186"/>
      <c r="Y129" s="186"/>
      <c r="AA129" s="221"/>
      <c r="AB129" s="221"/>
    </row>
    <row r="130" spans="1:32" x14ac:dyDescent="0.2">
      <c r="A130" s="304" t="s">
        <v>268</v>
      </c>
      <c r="B130" s="305"/>
      <c r="C130" s="305"/>
      <c r="D130" s="234"/>
      <c r="E130" s="263">
        <f t="shared" ref="E130:I130" si="47">+E93+E100+E107+E114+E121+E129+E81</f>
        <v>16869999.139977418</v>
      </c>
      <c r="F130" s="236">
        <f t="shared" si="47"/>
        <v>0</v>
      </c>
      <c r="G130" s="263">
        <f>+G93+G100+G107+G114+G121+G129+G81</f>
        <v>17529999.139977422</v>
      </c>
      <c r="H130" s="236">
        <f t="shared" si="47"/>
        <v>127313371754</v>
      </c>
      <c r="I130" s="236">
        <f t="shared" si="47"/>
        <v>0</v>
      </c>
      <c r="J130" s="236">
        <f>+J93+J100+J107+J114+J121+J129+J81</f>
        <v>127313371754</v>
      </c>
      <c r="K130" s="264"/>
      <c r="L130" s="264"/>
      <c r="M130" s="264"/>
      <c r="N130" s="220"/>
      <c r="O130" s="245"/>
      <c r="P130" s="245"/>
      <c r="Q130" s="245"/>
      <c r="R130" s="245"/>
      <c r="S130" s="245"/>
      <c r="T130" s="245"/>
      <c r="U130" s="245"/>
      <c r="W130" s="185"/>
      <c r="X130" s="245"/>
      <c r="Y130" s="185"/>
      <c r="AA130" s="221"/>
      <c r="AB130" s="221"/>
    </row>
    <row r="131" spans="1:32" x14ac:dyDescent="0.2">
      <c r="A131" s="265" t="s">
        <v>277</v>
      </c>
      <c r="B131" s="266"/>
      <c r="C131" s="267"/>
      <c r="D131" s="267"/>
      <c r="E131" s="268">
        <f t="shared" ref="E131:G131" si="48">E130</f>
        <v>16869999.139977418</v>
      </c>
      <c r="F131" s="267">
        <f t="shared" si="48"/>
        <v>0</v>
      </c>
      <c r="G131" s="268">
        <f t="shared" si="48"/>
        <v>17529999.139977422</v>
      </c>
      <c r="H131" s="267">
        <f>H130</f>
        <v>127313371754</v>
      </c>
      <c r="I131" s="267">
        <f>I130</f>
        <v>0</v>
      </c>
      <c r="J131" s="267">
        <f>J130</f>
        <v>127313371754</v>
      </c>
      <c r="K131" s="269"/>
      <c r="L131" s="269"/>
      <c r="M131" s="269"/>
      <c r="N131" s="220"/>
      <c r="O131" s="245"/>
      <c r="P131" s="245"/>
      <c r="Q131" s="245"/>
      <c r="R131" s="245"/>
      <c r="S131" s="245"/>
      <c r="T131" s="245"/>
      <c r="U131" s="245"/>
      <c r="W131" s="185"/>
      <c r="X131" s="245"/>
      <c r="Y131" s="185"/>
      <c r="Z131" s="187"/>
      <c r="AB131" s="189"/>
    </row>
    <row r="132" spans="1:32" x14ac:dyDescent="0.2">
      <c r="A132" s="251"/>
      <c r="D132" s="252"/>
      <c r="K132" s="252"/>
      <c r="L132" s="252"/>
      <c r="M132" s="252"/>
      <c r="O132" s="245"/>
      <c r="P132" s="245"/>
      <c r="Q132" s="245"/>
      <c r="R132" s="245"/>
      <c r="S132" s="245"/>
      <c r="T132" s="245"/>
      <c r="U132" s="245"/>
      <c r="W132" s="185"/>
      <c r="X132" s="245"/>
      <c r="Y132" s="185"/>
      <c r="Z132" s="187"/>
      <c r="AB132" s="189"/>
      <c r="AD132" s="183"/>
      <c r="AE132" s="183"/>
    </row>
    <row r="133" spans="1:32" x14ac:dyDescent="0.2">
      <c r="A133" s="304" t="s">
        <v>268</v>
      </c>
      <c r="B133" s="305"/>
      <c r="C133" s="305"/>
      <c r="D133" s="234"/>
      <c r="E133" s="235">
        <f>+E130+E70</f>
        <v>37446620.035249084</v>
      </c>
      <c r="F133" s="235">
        <f t="shared" ref="F133:J133" si="49">+F130+F70</f>
        <v>809115.07187508605</v>
      </c>
      <c r="G133" s="235">
        <f t="shared" si="49"/>
        <v>38915735.107124172</v>
      </c>
      <c r="H133" s="246">
        <f t="shared" si="49"/>
        <v>276753138668</v>
      </c>
      <c r="I133" s="246">
        <f t="shared" si="49"/>
        <v>5876279121</v>
      </c>
      <c r="J133" s="246">
        <f t="shared" si="49"/>
        <v>282629417791</v>
      </c>
      <c r="K133" s="264"/>
      <c r="L133" s="264"/>
      <c r="M133" s="264"/>
      <c r="O133" s="245"/>
      <c r="P133" s="245"/>
      <c r="Q133" s="245"/>
      <c r="R133" s="245"/>
      <c r="S133" s="245"/>
      <c r="T133" s="245"/>
      <c r="U133" s="245"/>
      <c r="W133" s="185"/>
      <c r="X133" s="245"/>
      <c r="Y133" s="185"/>
      <c r="Z133" s="187"/>
      <c r="AB133" s="189"/>
      <c r="AD133" s="183"/>
    </row>
    <row r="134" spans="1:32" x14ac:dyDescent="0.2">
      <c r="A134" s="265" t="s">
        <v>142</v>
      </c>
      <c r="B134" s="266"/>
      <c r="C134" s="266"/>
      <c r="D134" s="270"/>
      <c r="E134" s="271"/>
      <c r="F134" s="272"/>
      <c r="G134" s="268"/>
      <c r="H134" s="267">
        <f>H133</f>
        <v>276753138668</v>
      </c>
      <c r="I134" s="267">
        <f>I133</f>
        <v>5876279121</v>
      </c>
      <c r="J134" s="267">
        <f>J133</f>
        <v>282629417791</v>
      </c>
      <c r="K134" s="269"/>
      <c r="L134" s="269"/>
      <c r="M134" s="269"/>
      <c r="O134" s="245"/>
      <c r="P134" s="245"/>
      <c r="Q134" s="245"/>
      <c r="R134" s="245"/>
      <c r="S134" s="245"/>
      <c r="T134" s="245"/>
      <c r="U134" s="245"/>
      <c r="W134" s="185"/>
      <c r="X134" s="245"/>
      <c r="Y134" s="185"/>
      <c r="Z134" s="187"/>
      <c r="AB134" s="189"/>
      <c r="AD134" s="183"/>
      <c r="AE134" s="183"/>
    </row>
    <row r="135" spans="1:32" ht="13.8" x14ac:dyDescent="0.25">
      <c r="A135" s="251"/>
      <c r="C135" s="252"/>
      <c r="D135" s="252"/>
      <c r="H135" s="289"/>
      <c r="K135" s="245"/>
      <c r="L135" s="245"/>
      <c r="M135" s="245"/>
      <c r="O135" s="245"/>
      <c r="P135" s="245"/>
      <c r="Q135" s="245"/>
      <c r="R135" s="245"/>
      <c r="S135" s="245"/>
      <c r="T135" s="245"/>
      <c r="U135" s="245"/>
      <c r="W135" s="185"/>
      <c r="X135" s="245"/>
      <c r="Y135" s="185"/>
      <c r="Z135" s="187"/>
      <c r="AB135" s="189"/>
      <c r="AE135" s="183"/>
    </row>
    <row r="136" spans="1:32" x14ac:dyDescent="0.2">
      <c r="A136" s="273"/>
      <c r="C136" s="252"/>
      <c r="D136" s="252"/>
      <c r="K136" s="245"/>
      <c r="L136" s="245"/>
      <c r="M136" s="245"/>
      <c r="O136" s="245"/>
      <c r="P136" s="245"/>
      <c r="Q136" s="245"/>
      <c r="R136" s="245"/>
      <c r="S136" s="245"/>
      <c r="T136" s="245"/>
      <c r="U136" s="245"/>
      <c r="W136" s="185"/>
      <c r="X136" s="245"/>
      <c r="Y136" s="185"/>
      <c r="Z136" s="187"/>
      <c r="AB136" s="189"/>
      <c r="AD136" s="183"/>
      <c r="AE136" s="183"/>
    </row>
    <row r="137" spans="1:32" s="245" customFormat="1" x14ac:dyDescent="0.2">
      <c r="A137" s="274"/>
      <c r="B137" s="275"/>
      <c r="C137" s="276"/>
      <c r="D137" s="276"/>
      <c r="E137" s="277"/>
      <c r="F137" s="277"/>
      <c r="G137" s="278"/>
      <c r="H137" s="279"/>
      <c r="I137" s="280"/>
      <c r="J137" s="281"/>
      <c r="W137" s="185"/>
      <c r="Y137" s="185"/>
      <c r="Z137" s="187"/>
      <c r="AA137" s="187"/>
      <c r="AB137" s="189"/>
      <c r="AE137" s="185"/>
    </row>
    <row r="138" spans="1:32" s="245" customFormat="1" x14ac:dyDescent="0.2">
      <c r="A138" s="274"/>
      <c r="B138" s="275"/>
      <c r="C138" s="276"/>
      <c r="D138" s="276"/>
      <c r="E138" s="277"/>
      <c r="F138" s="277"/>
      <c r="G138" s="278"/>
      <c r="H138" s="281"/>
      <c r="I138" s="280"/>
      <c r="J138" s="281"/>
      <c r="Q138" s="222"/>
      <c r="W138" s="185"/>
      <c r="Y138" s="185"/>
      <c r="Z138" s="187"/>
      <c r="AA138" s="187"/>
      <c r="AB138" s="189"/>
      <c r="AF138" s="185"/>
    </row>
    <row r="139" spans="1:32" s="183" customFormat="1" x14ac:dyDescent="0.2">
      <c r="A139" s="273"/>
      <c r="B139" s="219"/>
      <c r="C139" s="252"/>
      <c r="D139" s="252"/>
      <c r="E139" s="253"/>
      <c r="F139" s="253"/>
      <c r="G139" s="254"/>
      <c r="H139" s="255"/>
      <c r="I139" s="256"/>
      <c r="J139" s="257"/>
      <c r="K139" s="245"/>
      <c r="L139" s="245"/>
      <c r="M139" s="245"/>
      <c r="N139" s="245"/>
      <c r="O139" s="245"/>
      <c r="P139" s="245"/>
      <c r="Q139" s="222"/>
      <c r="R139" s="245"/>
      <c r="S139" s="245"/>
      <c r="T139" s="245"/>
      <c r="U139" s="245"/>
      <c r="V139" s="245"/>
      <c r="W139" s="185"/>
      <c r="X139" s="245"/>
      <c r="Y139" s="185"/>
      <c r="Z139" s="187"/>
      <c r="AA139" s="187"/>
      <c r="AB139" s="189"/>
      <c r="AC139" s="223"/>
      <c r="AD139" s="223"/>
      <c r="AF139" s="223"/>
    </row>
    <row r="140" spans="1:32" x14ac:dyDescent="0.2">
      <c r="A140" s="251"/>
      <c r="C140" s="252"/>
      <c r="D140" s="252"/>
      <c r="K140" s="245"/>
      <c r="L140" s="245"/>
      <c r="M140" s="245"/>
      <c r="O140" s="245"/>
      <c r="P140" s="245"/>
      <c r="Q140" s="245"/>
      <c r="R140" s="245"/>
      <c r="S140" s="245"/>
      <c r="T140" s="245"/>
      <c r="U140" s="245"/>
      <c r="W140" s="185"/>
      <c r="X140" s="245"/>
      <c r="Y140" s="185"/>
      <c r="Z140" s="187"/>
      <c r="AB140" s="189"/>
      <c r="AC140" s="245"/>
      <c r="AF140" s="183"/>
    </row>
    <row r="141" spans="1:32" s="183" customFormat="1" x14ac:dyDescent="0.2">
      <c r="A141" s="251"/>
      <c r="B141" s="219"/>
      <c r="C141" s="252"/>
      <c r="D141" s="252"/>
      <c r="E141" s="253"/>
      <c r="F141" s="253"/>
      <c r="G141" s="254"/>
      <c r="H141" s="255"/>
      <c r="I141" s="256"/>
      <c r="J141" s="257"/>
      <c r="K141" s="252"/>
      <c r="L141" s="252"/>
      <c r="M141" s="252"/>
      <c r="N141" s="245"/>
      <c r="O141" s="245"/>
      <c r="P141" s="245"/>
      <c r="Q141" s="245"/>
      <c r="R141" s="245"/>
      <c r="S141" s="245"/>
      <c r="T141" s="245"/>
      <c r="U141" s="245"/>
      <c r="V141" s="245"/>
      <c r="W141" s="185"/>
      <c r="X141" s="245"/>
      <c r="Y141" s="185"/>
      <c r="Z141" s="187"/>
      <c r="AA141" s="187"/>
      <c r="AB141" s="189"/>
      <c r="AC141" s="245"/>
      <c r="AD141" s="223"/>
      <c r="AE141" s="223"/>
    </row>
    <row r="142" spans="1:32" s="183" customFormat="1" x14ac:dyDescent="0.2">
      <c r="A142" s="251"/>
      <c r="B142" s="219"/>
      <c r="C142" s="252"/>
      <c r="D142" s="252"/>
      <c r="E142" s="253"/>
      <c r="F142" s="253"/>
      <c r="G142" s="254"/>
      <c r="H142" s="255"/>
      <c r="I142" s="256"/>
      <c r="J142" s="257"/>
      <c r="K142" s="252"/>
      <c r="L142" s="252"/>
      <c r="M142" s="252"/>
      <c r="N142" s="245"/>
      <c r="O142" s="245"/>
      <c r="P142" s="245"/>
      <c r="Q142" s="245"/>
      <c r="R142" s="245"/>
      <c r="S142" s="245"/>
      <c r="T142" s="245"/>
      <c r="U142" s="245"/>
      <c r="V142" s="245"/>
      <c r="W142" s="185"/>
      <c r="X142" s="245"/>
      <c r="Y142" s="185"/>
      <c r="Z142" s="187"/>
      <c r="AA142" s="187"/>
      <c r="AB142" s="189"/>
      <c r="AC142" s="245"/>
      <c r="AD142" s="223"/>
      <c r="AE142" s="223"/>
    </row>
    <row r="143" spans="1:32" s="183" customFormat="1" x14ac:dyDescent="0.2">
      <c r="A143" s="251"/>
      <c r="B143" s="219"/>
      <c r="C143" s="252"/>
      <c r="D143" s="252"/>
      <c r="E143" s="253"/>
      <c r="F143" s="253"/>
      <c r="G143" s="254"/>
      <c r="H143" s="255"/>
      <c r="I143" s="256"/>
      <c r="J143" s="257"/>
      <c r="K143" s="252"/>
      <c r="L143" s="252"/>
      <c r="M143" s="252"/>
      <c r="N143" s="245"/>
      <c r="O143" s="245"/>
      <c r="P143" s="245"/>
      <c r="Q143" s="245"/>
      <c r="R143" s="245"/>
      <c r="S143" s="245"/>
      <c r="T143" s="245"/>
      <c r="U143" s="245"/>
      <c r="V143" s="245"/>
      <c r="W143" s="185"/>
      <c r="X143" s="245"/>
      <c r="Y143" s="185"/>
      <c r="Z143" s="187"/>
      <c r="AA143" s="187"/>
      <c r="AB143" s="189"/>
      <c r="AC143" s="245"/>
      <c r="AD143" s="245"/>
      <c r="AE143" s="223"/>
    </row>
    <row r="144" spans="1:32" s="183" customFormat="1" x14ac:dyDescent="0.2">
      <c r="A144" s="251"/>
      <c r="B144" s="219"/>
      <c r="C144" s="252"/>
      <c r="D144" s="252"/>
      <c r="E144" s="253"/>
      <c r="F144" s="253"/>
      <c r="G144" s="254"/>
      <c r="H144" s="255"/>
      <c r="I144" s="256"/>
      <c r="J144" s="257"/>
      <c r="K144" s="252"/>
      <c r="L144" s="252"/>
      <c r="M144" s="252"/>
      <c r="N144" s="245"/>
      <c r="O144" s="187"/>
      <c r="P144" s="222"/>
      <c r="Q144" s="245"/>
      <c r="R144" s="245"/>
      <c r="S144" s="245"/>
      <c r="T144" s="245"/>
      <c r="U144" s="245"/>
      <c r="V144" s="245"/>
      <c r="W144" s="185"/>
      <c r="X144" s="245"/>
      <c r="Y144" s="185"/>
      <c r="Z144" s="187"/>
      <c r="AA144" s="187"/>
      <c r="AB144" s="189"/>
      <c r="AC144" s="245"/>
      <c r="AD144" s="245"/>
      <c r="AE144" s="223"/>
      <c r="AF144" s="223"/>
    </row>
    <row r="145" spans="1:32" x14ac:dyDescent="0.2">
      <c r="A145" s="251"/>
      <c r="C145" s="252"/>
      <c r="D145" s="252"/>
      <c r="K145" s="252"/>
      <c r="L145" s="252"/>
      <c r="M145" s="252"/>
      <c r="O145" s="187"/>
      <c r="P145" s="220"/>
      <c r="Q145" s="245"/>
      <c r="R145" s="245"/>
      <c r="S145" s="245"/>
      <c r="T145" s="245"/>
      <c r="U145" s="245"/>
      <c r="W145" s="185"/>
      <c r="X145" s="245"/>
      <c r="Y145" s="185"/>
      <c r="Z145" s="187"/>
      <c r="AB145" s="189"/>
      <c r="AC145" s="245"/>
      <c r="AD145" s="245"/>
    </row>
    <row r="146" spans="1:32" x14ac:dyDescent="0.2">
      <c r="A146" s="251"/>
      <c r="C146" s="252"/>
      <c r="D146" s="252"/>
      <c r="K146" s="252"/>
      <c r="L146" s="252"/>
      <c r="M146" s="252"/>
      <c r="O146" s="187"/>
      <c r="P146" s="245"/>
      <c r="Q146" s="245"/>
      <c r="R146" s="245"/>
      <c r="S146" s="245"/>
      <c r="T146" s="245"/>
      <c r="U146" s="245"/>
      <c r="W146" s="185"/>
      <c r="X146" s="245"/>
      <c r="Y146" s="185"/>
      <c r="Z146" s="187"/>
      <c r="AB146" s="189"/>
      <c r="AC146" s="245"/>
      <c r="AD146" s="245"/>
      <c r="AE146" s="245"/>
    </row>
    <row r="147" spans="1:32" x14ac:dyDescent="0.2">
      <c r="A147" s="251"/>
      <c r="C147" s="252"/>
      <c r="D147" s="252"/>
      <c r="K147" s="252"/>
      <c r="L147" s="252"/>
      <c r="M147" s="252"/>
      <c r="O147" s="187"/>
      <c r="P147" s="222"/>
      <c r="Q147" s="245"/>
      <c r="R147" s="245"/>
      <c r="S147" s="245"/>
      <c r="T147" s="245"/>
      <c r="U147" s="245"/>
      <c r="W147" s="185"/>
      <c r="X147" s="245"/>
      <c r="Y147" s="185"/>
      <c r="Z147" s="187"/>
      <c r="AB147" s="189"/>
      <c r="AC147" s="245"/>
      <c r="AD147" s="245"/>
      <c r="AE147" s="245"/>
    </row>
    <row r="148" spans="1:32" x14ac:dyDescent="0.2">
      <c r="A148" s="251"/>
      <c r="C148" s="252"/>
      <c r="D148" s="252"/>
      <c r="K148" s="252"/>
      <c r="L148" s="252"/>
      <c r="M148" s="252"/>
      <c r="O148" s="187"/>
      <c r="P148" s="222"/>
      <c r="Q148" s="245"/>
      <c r="R148" s="245"/>
      <c r="S148" s="245"/>
      <c r="T148" s="245"/>
      <c r="U148" s="245"/>
      <c r="W148" s="185"/>
      <c r="X148" s="245"/>
      <c r="Y148" s="185"/>
      <c r="Z148" s="187"/>
      <c r="AB148" s="189"/>
      <c r="AC148" s="245"/>
      <c r="AD148" s="245"/>
      <c r="AE148" s="245"/>
    </row>
    <row r="149" spans="1:32" x14ac:dyDescent="0.2">
      <c r="A149" s="251"/>
      <c r="C149" s="252"/>
      <c r="D149" s="252"/>
      <c r="K149" s="252"/>
      <c r="L149" s="252"/>
      <c r="M149" s="252"/>
      <c r="O149" s="222"/>
      <c r="P149" s="222"/>
      <c r="Q149" s="245"/>
      <c r="R149" s="245"/>
      <c r="S149" s="245"/>
      <c r="T149" s="245"/>
      <c r="U149" s="245"/>
      <c r="W149" s="185"/>
      <c r="X149" s="245"/>
      <c r="Y149" s="185"/>
      <c r="Z149" s="187"/>
      <c r="AB149" s="189"/>
      <c r="AC149" s="245"/>
      <c r="AD149" s="245"/>
      <c r="AE149" s="245"/>
    </row>
    <row r="150" spans="1:32" x14ac:dyDescent="0.2">
      <c r="A150" s="251"/>
      <c r="C150" s="252"/>
      <c r="D150" s="252"/>
      <c r="K150" s="252"/>
      <c r="L150" s="252"/>
      <c r="M150" s="252"/>
      <c r="O150" s="222"/>
      <c r="P150" s="245"/>
      <c r="Q150" s="245"/>
      <c r="R150" s="245"/>
      <c r="S150" s="245"/>
      <c r="T150" s="245"/>
      <c r="U150" s="245"/>
      <c r="W150" s="185"/>
      <c r="X150" s="245"/>
      <c r="Y150" s="185"/>
      <c r="Z150" s="187"/>
      <c r="AB150" s="189"/>
      <c r="AC150" s="245"/>
      <c r="AD150" s="245"/>
      <c r="AE150" s="245"/>
    </row>
    <row r="151" spans="1:32" x14ac:dyDescent="0.2">
      <c r="A151" s="251"/>
      <c r="C151" s="252"/>
      <c r="D151" s="252"/>
      <c r="K151" s="252"/>
      <c r="L151" s="252"/>
      <c r="M151" s="252"/>
      <c r="O151" s="245"/>
      <c r="P151" s="245"/>
      <c r="Q151" s="245"/>
      <c r="R151" s="245"/>
      <c r="S151" s="245"/>
      <c r="T151" s="245"/>
      <c r="U151" s="245"/>
      <c r="W151" s="185"/>
      <c r="X151" s="245"/>
      <c r="Y151" s="185"/>
      <c r="Z151" s="187"/>
      <c r="AB151" s="189"/>
      <c r="AC151" s="245"/>
      <c r="AD151" s="245"/>
      <c r="AE151" s="245"/>
    </row>
    <row r="152" spans="1:32" x14ac:dyDescent="0.2">
      <c r="A152" s="251"/>
      <c r="C152" s="252"/>
      <c r="D152" s="252"/>
      <c r="K152" s="252"/>
      <c r="L152" s="252"/>
      <c r="M152" s="252"/>
      <c r="O152" s="245"/>
      <c r="P152" s="245"/>
      <c r="Q152" s="245"/>
      <c r="R152" s="245"/>
      <c r="S152" s="245"/>
      <c r="T152" s="245"/>
      <c r="U152" s="245"/>
      <c r="W152" s="185"/>
      <c r="X152" s="245"/>
      <c r="Y152" s="185"/>
      <c r="Z152" s="187"/>
      <c r="AB152" s="189"/>
      <c r="AC152" s="245"/>
      <c r="AD152" s="245"/>
      <c r="AE152" s="245"/>
      <c r="AF152" s="245"/>
    </row>
    <row r="153" spans="1:32" s="245" customFormat="1" x14ac:dyDescent="0.2">
      <c r="A153" s="251"/>
      <c r="B153" s="219"/>
      <c r="C153" s="252"/>
      <c r="D153" s="252"/>
      <c r="E153" s="253"/>
      <c r="F153" s="253"/>
      <c r="G153" s="254"/>
      <c r="H153" s="255"/>
      <c r="I153" s="256"/>
      <c r="J153" s="257"/>
      <c r="K153" s="252"/>
      <c r="L153" s="252"/>
      <c r="M153" s="252"/>
      <c r="O153" s="282"/>
      <c r="W153" s="185"/>
      <c r="Y153" s="185"/>
      <c r="Z153" s="187"/>
      <c r="AA153" s="187"/>
      <c r="AB153" s="189"/>
    </row>
    <row r="154" spans="1:32" s="245" customFormat="1" x14ac:dyDescent="0.2">
      <c r="A154" s="251"/>
      <c r="B154" s="219"/>
      <c r="C154" s="252"/>
      <c r="D154" s="252"/>
      <c r="E154" s="253"/>
      <c r="F154" s="253"/>
      <c r="G154" s="254"/>
      <c r="H154" s="255"/>
      <c r="I154" s="256"/>
      <c r="J154" s="257"/>
      <c r="W154" s="185"/>
      <c r="Y154" s="185"/>
      <c r="Z154" s="187"/>
      <c r="AA154" s="187"/>
      <c r="AB154" s="189"/>
    </row>
    <row r="155" spans="1:32" s="245" customFormat="1" x14ac:dyDescent="0.2">
      <c r="A155" s="251"/>
      <c r="B155" s="219"/>
      <c r="C155" s="252"/>
      <c r="D155" s="252"/>
      <c r="E155" s="253"/>
      <c r="F155" s="253"/>
      <c r="G155" s="254"/>
      <c r="H155" s="255"/>
      <c r="I155" s="256"/>
      <c r="J155" s="257"/>
      <c r="N155" s="220"/>
      <c r="W155" s="185"/>
      <c r="Y155" s="185"/>
      <c r="Z155" s="187"/>
      <c r="AA155" s="187"/>
      <c r="AB155" s="189"/>
    </row>
    <row r="156" spans="1:32" s="245" customFormat="1" x14ac:dyDescent="0.2">
      <c r="A156" s="251"/>
      <c r="B156" s="219"/>
      <c r="C156" s="252"/>
      <c r="D156" s="252"/>
      <c r="E156" s="253"/>
      <c r="F156" s="253"/>
      <c r="G156" s="254"/>
      <c r="H156" s="255"/>
      <c r="I156" s="256"/>
      <c r="J156" s="257"/>
      <c r="N156" s="187"/>
      <c r="O156" s="187"/>
      <c r="W156" s="185"/>
      <c r="Y156" s="185"/>
      <c r="Z156" s="187"/>
      <c r="AA156" s="187"/>
      <c r="AB156" s="189"/>
    </row>
    <row r="157" spans="1:32" s="245" customFormat="1" x14ac:dyDescent="0.2">
      <c r="A157" s="283"/>
      <c r="B157" s="219"/>
      <c r="C157" s="219"/>
      <c r="D157" s="284"/>
      <c r="E157" s="253"/>
      <c r="F157" s="253"/>
      <c r="G157" s="254"/>
      <c r="H157" s="255"/>
      <c r="I157" s="256"/>
      <c r="J157" s="257"/>
      <c r="K157" s="222"/>
      <c r="L157" s="222"/>
      <c r="M157" s="222"/>
      <c r="N157" s="189"/>
      <c r="O157" s="187"/>
      <c r="W157" s="185"/>
      <c r="Y157" s="185"/>
      <c r="Z157" s="187"/>
      <c r="AA157" s="187"/>
      <c r="AB157" s="189"/>
    </row>
    <row r="158" spans="1:32" s="245" customFormat="1" x14ac:dyDescent="0.2">
      <c r="A158" s="283"/>
      <c r="B158" s="219"/>
      <c r="C158" s="219"/>
      <c r="D158" s="285"/>
      <c r="E158" s="253"/>
      <c r="F158" s="253"/>
      <c r="G158" s="254"/>
      <c r="H158" s="255"/>
      <c r="I158" s="256"/>
      <c r="J158" s="257"/>
      <c r="O158" s="187"/>
      <c r="P158" s="220"/>
      <c r="W158" s="185"/>
      <c r="Y158" s="185"/>
      <c r="Z158" s="187"/>
      <c r="AA158" s="187"/>
      <c r="AB158" s="189"/>
    </row>
    <row r="159" spans="1:32" s="245" customFormat="1" x14ac:dyDescent="0.2">
      <c r="A159" s="283"/>
      <c r="B159" s="219"/>
      <c r="C159" s="219"/>
      <c r="D159" s="285"/>
      <c r="E159" s="253"/>
      <c r="F159" s="253"/>
      <c r="G159" s="254"/>
      <c r="H159" s="255"/>
      <c r="I159" s="256"/>
      <c r="J159" s="257"/>
      <c r="W159" s="185"/>
      <c r="Y159" s="185"/>
      <c r="Z159" s="187"/>
      <c r="AA159" s="187"/>
      <c r="AB159" s="189"/>
    </row>
    <row r="160" spans="1:32" s="245" customFormat="1" x14ac:dyDescent="0.2">
      <c r="A160" s="283"/>
      <c r="B160" s="219"/>
      <c r="C160" s="219"/>
      <c r="D160" s="285"/>
      <c r="E160" s="253"/>
      <c r="F160" s="253"/>
      <c r="G160" s="254"/>
      <c r="H160" s="255"/>
      <c r="I160" s="256"/>
      <c r="J160" s="257"/>
      <c r="W160" s="185"/>
      <c r="Y160" s="185"/>
      <c r="Z160" s="187"/>
      <c r="AA160" s="187"/>
      <c r="AB160" s="189"/>
    </row>
    <row r="161" spans="1:28" s="245" customFormat="1" x14ac:dyDescent="0.2">
      <c r="A161" s="283"/>
      <c r="B161" s="219"/>
      <c r="C161" s="219"/>
      <c r="D161" s="285"/>
      <c r="E161" s="253"/>
      <c r="F161" s="253"/>
      <c r="G161" s="254"/>
      <c r="H161" s="255"/>
      <c r="I161" s="256"/>
      <c r="J161" s="257"/>
      <c r="W161" s="185"/>
      <c r="Y161" s="185"/>
      <c r="Z161" s="187"/>
      <c r="AA161" s="187"/>
      <c r="AB161" s="189"/>
    </row>
    <row r="162" spans="1:28" s="245" customFormat="1" x14ac:dyDescent="0.2">
      <c r="A162" s="283"/>
      <c r="B162" s="219"/>
      <c r="C162" s="219"/>
      <c r="D162" s="285"/>
      <c r="E162" s="253"/>
      <c r="F162" s="253"/>
      <c r="G162" s="254"/>
      <c r="H162" s="255"/>
      <c r="I162" s="256"/>
      <c r="J162" s="257"/>
      <c r="K162" s="219"/>
      <c r="L162" s="219"/>
      <c r="M162" s="219"/>
      <c r="W162" s="185"/>
      <c r="Y162" s="185"/>
      <c r="Z162" s="187"/>
      <c r="AA162" s="187"/>
      <c r="AB162" s="189"/>
    </row>
    <row r="163" spans="1:28" s="245" customFormat="1" x14ac:dyDescent="0.2">
      <c r="A163" s="283"/>
      <c r="B163" s="219"/>
      <c r="C163" s="219"/>
      <c r="D163" s="285"/>
      <c r="E163" s="253"/>
      <c r="F163" s="253"/>
      <c r="G163" s="254"/>
      <c r="H163" s="255"/>
      <c r="I163" s="256"/>
      <c r="J163" s="257"/>
      <c r="K163" s="219"/>
      <c r="L163" s="219"/>
      <c r="M163" s="219"/>
      <c r="W163" s="185"/>
      <c r="Y163" s="185"/>
      <c r="Z163" s="187"/>
      <c r="AA163" s="187"/>
      <c r="AB163" s="189"/>
    </row>
    <row r="164" spans="1:28" s="245" customFormat="1" x14ac:dyDescent="0.2">
      <c r="A164" s="283"/>
      <c r="B164" s="219"/>
      <c r="C164" s="219"/>
      <c r="D164" s="285"/>
      <c r="E164" s="253"/>
      <c r="F164" s="253"/>
      <c r="G164" s="254"/>
      <c r="H164" s="255"/>
      <c r="I164" s="256"/>
      <c r="J164" s="257"/>
      <c r="K164" s="219"/>
      <c r="L164" s="219"/>
      <c r="M164" s="219"/>
      <c r="W164" s="185"/>
      <c r="Y164" s="185"/>
      <c r="Z164" s="187"/>
      <c r="AA164" s="187"/>
      <c r="AB164" s="189"/>
    </row>
    <row r="165" spans="1:28" s="245" customFormat="1" x14ac:dyDescent="0.2">
      <c r="A165" s="283"/>
      <c r="B165" s="219"/>
      <c r="C165" s="219"/>
      <c r="D165" s="285"/>
      <c r="E165" s="253"/>
      <c r="F165" s="253"/>
      <c r="G165" s="254"/>
      <c r="H165" s="255"/>
      <c r="I165" s="256"/>
      <c r="J165" s="257"/>
      <c r="K165" s="219"/>
      <c r="L165" s="219"/>
      <c r="M165" s="219"/>
      <c r="W165" s="185"/>
      <c r="Y165" s="185"/>
      <c r="Z165" s="187"/>
      <c r="AA165" s="187"/>
      <c r="AB165" s="189"/>
    </row>
    <row r="166" spans="1:28" s="245" customFormat="1" x14ac:dyDescent="0.2">
      <c r="A166" s="283"/>
      <c r="B166" s="219"/>
      <c r="C166" s="219"/>
      <c r="D166" s="285"/>
      <c r="E166" s="253"/>
      <c r="F166" s="253"/>
      <c r="G166" s="254"/>
      <c r="H166" s="255"/>
      <c r="I166" s="256"/>
      <c r="J166" s="257"/>
      <c r="K166" s="219"/>
      <c r="L166" s="219"/>
      <c r="M166" s="219"/>
      <c r="W166" s="185"/>
      <c r="Y166" s="185"/>
      <c r="Z166" s="187"/>
      <c r="AA166" s="187"/>
      <c r="AB166" s="189"/>
    </row>
    <row r="167" spans="1:28" s="245" customFormat="1" x14ac:dyDescent="0.2">
      <c r="A167" s="283"/>
      <c r="B167" s="219"/>
      <c r="C167" s="219"/>
      <c r="D167" s="285"/>
      <c r="E167" s="253"/>
      <c r="F167" s="253"/>
      <c r="G167" s="254"/>
      <c r="H167" s="255"/>
      <c r="I167" s="256"/>
      <c r="J167" s="257"/>
      <c r="K167" s="219"/>
      <c r="L167" s="219"/>
      <c r="M167" s="219"/>
      <c r="W167" s="185"/>
      <c r="Y167" s="185"/>
      <c r="Z167" s="187"/>
      <c r="AA167" s="187"/>
      <c r="AB167" s="189"/>
    </row>
    <row r="168" spans="1:28" s="245" customFormat="1" x14ac:dyDescent="0.2">
      <c r="A168" s="283"/>
      <c r="B168" s="219"/>
      <c r="C168" s="219"/>
      <c r="D168" s="285"/>
      <c r="E168" s="253"/>
      <c r="F168" s="253"/>
      <c r="G168" s="254"/>
      <c r="H168" s="255"/>
      <c r="I168" s="256"/>
      <c r="J168" s="257"/>
      <c r="K168" s="219"/>
      <c r="L168" s="219"/>
      <c r="M168" s="219"/>
      <c r="W168" s="185"/>
      <c r="Y168" s="185"/>
      <c r="Z168" s="187"/>
      <c r="AA168" s="187"/>
      <c r="AB168" s="189"/>
    </row>
    <row r="169" spans="1:28" s="245" customFormat="1" x14ac:dyDescent="0.2">
      <c r="A169" s="283"/>
      <c r="B169" s="219"/>
      <c r="C169" s="219"/>
      <c r="D169" s="285"/>
      <c r="E169" s="253"/>
      <c r="F169" s="253"/>
      <c r="G169" s="254"/>
      <c r="H169" s="255"/>
      <c r="I169" s="256"/>
      <c r="J169" s="257"/>
      <c r="K169" s="219"/>
      <c r="L169" s="219"/>
      <c r="M169" s="219"/>
      <c r="W169" s="185"/>
      <c r="Y169" s="185"/>
      <c r="Z169" s="187"/>
      <c r="AA169" s="187"/>
      <c r="AB169" s="189"/>
    </row>
    <row r="170" spans="1:28" s="245" customFormat="1" x14ac:dyDescent="0.2">
      <c r="A170" s="283"/>
      <c r="B170" s="219"/>
      <c r="C170" s="219"/>
      <c r="D170" s="285"/>
      <c r="E170" s="253"/>
      <c r="F170" s="253"/>
      <c r="G170" s="254"/>
      <c r="H170" s="255"/>
      <c r="I170" s="256"/>
      <c r="J170" s="257"/>
      <c r="K170" s="219"/>
      <c r="L170" s="219"/>
      <c r="M170" s="219"/>
      <c r="W170" s="185"/>
      <c r="Y170" s="185"/>
      <c r="Z170" s="187"/>
      <c r="AA170" s="187"/>
      <c r="AB170" s="189"/>
    </row>
    <row r="171" spans="1:28" s="245" customFormat="1" x14ac:dyDescent="0.2">
      <c r="A171" s="283"/>
      <c r="B171" s="219"/>
      <c r="C171" s="219"/>
      <c r="D171" s="285"/>
      <c r="E171" s="253"/>
      <c r="F171" s="253"/>
      <c r="G171" s="254"/>
      <c r="H171" s="255"/>
      <c r="I171" s="256"/>
      <c r="J171" s="257"/>
      <c r="K171" s="219"/>
      <c r="L171" s="219"/>
      <c r="M171" s="219"/>
      <c r="W171" s="185"/>
      <c r="Y171" s="185"/>
      <c r="Z171" s="187"/>
      <c r="AA171" s="187"/>
      <c r="AB171" s="189"/>
    </row>
    <row r="172" spans="1:28" s="245" customFormat="1" x14ac:dyDescent="0.2">
      <c r="A172" s="283"/>
      <c r="B172" s="219"/>
      <c r="C172" s="219"/>
      <c r="D172" s="285"/>
      <c r="E172" s="253"/>
      <c r="F172" s="253"/>
      <c r="G172" s="254"/>
      <c r="H172" s="255"/>
      <c r="I172" s="256"/>
      <c r="J172" s="257"/>
      <c r="K172" s="219"/>
      <c r="L172" s="219"/>
      <c r="M172" s="219"/>
      <c r="W172" s="185"/>
      <c r="Y172" s="185"/>
      <c r="Z172" s="187"/>
      <c r="AA172" s="187"/>
      <c r="AB172" s="189"/>
    </row>
    <row r="173" spans="1:28" s="245" customFormat="1" x14ac:dyDescent="0.2">
      <c r="A173" s="283"/>
      <c r="B173" s="219"/>
      <c r="C173" s="219"/>
      <c r="D173" s="285"/>
      <c r="E173" s="253"/>
      <c r="F173" s="253"/>
      <c r="G173" s="254"/>
      <c r="H173" s="255"/>
      <c r="I173" s="256"/>
      <c r="J173" s="257"/>
      <c r="K173" s="219"/>
      <c r="L173" s="219"/>
      <c r="M173" s="219"/>
      <c r="W173" s="185"/>
      <c r="Y173" s="185"/>
      <c r="Z173" s="187"/>
      <c r="AA173" s="187"/>
      <c r="AB173" s="189"/>
    </row>
    <row r="174" spans="1:28" s="245" customFormat="1" x14ac:dyDescent="0.2">
      <c r="A174" s="283"/>
      <c r="B174" s="219"/>
      <c r="C174" s="219"/>
      <c r="D174" s="285"/>
      <c r="E174" s="253"/>
      <c r="F174" s="253"/>
      <c r="G174" s="254"/>
      <c r="H174" s="255"/>
      <c r="I174" s="256"/>
      <c r="J174" s="257"/>
      <c r="K174" s="219"/>
      <c r="L174" s="219"/>
      <c r="M174" s="219"/>
      <c r="W174" s="185"/>
      <c r="Y174" s="185"/>
      <c r="Z174" s="187"/>
      <c r="AA174" s="187"/>
      <c r="AB174" s="189"/>
    </row>
    <row r="175" spans="1:28" s="245" customFormat="1" x14ac:dyDescent="0.2">
      <c r="A175" s="283"/>
      <c r="B175" s="219"/>
      <c r="C175" s="219"/>
      <c r="D175" s="285"/>
      <c r="E175" s="253"/>
      <c r="F175" s="253"/>
      <c r="G175" s="254"/>
      <c r="H175" s="255"/>
      <c r="I175" s="256"/>
      <c r="J175" s="257"/>
      <c r="K175" s="219"/>
      <c r="L175" s="219"/>
      <c r="M175" s="219"/>
      <c r="W175" s="185"/>
      <c r="Y175" s="185"/>
      <c r="Z175" s="187"/>
      <c r="AA175" s="187"/>
      <c r="AB175" s="189"/>
    </row>
    <row r="176" spans="1:28" s="245" customFormat="1" x14ac:dyDescent="0.2">
      <c r="A176" s="283"/>
      <c r="B176" s="219"/>
      <c r="C176" s="219"/>
      <c r="D176" s="285"/>
      <c r="E176" s="253"/>
      <c r="F176" s="253"/>
      <c r="G176" s="254"/>
      <c r="H176" s="255"/>
      <c r="I176" s="256"/>
      <c r="J176" s="257"/>
      <c r="K176" s="286"/>
      <c r="L176" s="219"/>
      <c r="M176" s="219"/>
      <c r="W176" s="185"/>
      <c r="Y176" s="185"/>
      <c r="Z176" s="187"/>
      <c r="AA176" s="187"/>
      <c r="AB176" s="189"/>
    </row>
    <row r="177" spans="1:28" s="245" customFormat="1" x14ac:dyDescent="0.2">
      <c r="A177" s="283"/>
      <c r="B177" s="219"/>
      <c r="C177" s="219"/>
      <c r="D177" s="285"/>
      <c r="E177" s="253"/>
      <c r="F177" s="253"/>
      <c r="G177" s="254"/>
      <c r="H177" s="255"/>
      <c r="I177" s="256"/>
      <c r="J177" s="257"/>
      <c r="K177" s="286"/>
      <c r="L177" s="219"/>
      <c r="M177" s="219"/>
      <c r="W177" s="185"/>
      <c r="Y177" s="185"/>
      <c r="Z177" s="187"/>
      <c r="AA177" s="187"/>
      <c r="AB177" s="189"/>
    </row>
    <row r="178" spans="1:28" s="245" customFormat="1" x14ac:dyDescent="0.2">
      <c r="A178" s="283"/>
      <c r="B178" s="219"/>
      <c r="C178" s="219"/>
      <c r="D178" s="285"/>
      <c r="E178" s="253"/>
      <c r="F178" s="253"/>
      <c r="G178" s="254"/>
      <c r="H178" s="255"/>
      <c r="I178" s="256"/>
      <c r="J178" s="257"/>
      <c r="K178" s="286"/>
      <c r="L178" s="219"/>
      <c r="M178" s="219"/>
      <c r="W178" s="185"/>
      <c r="Y178" s="185"/>
      <c r="Z178" s="187"/>
      <c r="AA178" s="187"/>
      <c r="AB178" s="189"/>
    </row>
    <row r="179" spans="1:28" s="245" customFormat="1" x14ac:dyDescent="0.2">
      <c r="A179" s="283"/>
      <c r="B179" s="219"/>
      <c r="C179" s="219"/>
      <c r="D179" s="285"/>
      <c r="E179" s="253"/>
      <c r="F179" s="253"/>
      <c r="G179" s="254"/>
      <c r="H179" s="255"/>
      <c r="I179" s="256"/>
      <c r="J179" s="257"/>
      <c r="K179" s="286"/>
      <c r="L179" s="219"/>
      <c r="M179" s="219"/>
      <c r="W179" s="185"/>
      <c r="Y179" s="185"/>
      <c r="Z179" s="187"/>
      <c r="AA179" s="187"/>
      <c r="AB179" s="189"/>
    </row>
    <row r="180" spans="1:28" s="245" customFormat="1" x14ac:dyDescent="0.2">
      <c r="A180" s="283"/>
      <c r="B180" s="219"/>
      <c r="C180" s="219"/>
      <c r="D180" s="285"/>
      <c r="E180" s="253"/>
      <c r="F180" s="253"/>
      <c r="G180" s="254"/>
      <c r="H180" s="255"/>
      <c r="I180" s="256"/>
      <c r="J180" s="257"/>
      <c r="K180" s="286"/>
      <c r="L180" s="219"/>
      <c r="M180" s="219"/>
      <c r="W180" s="185"/>
      <c r="Y180" s="185"/>
      <c r="Z180" s="187"/>
      <c r="AA180" s="187"/>
      <c r="AB180" s="189"/>
    </row>
    <row r="181" spans="1:28" s="245" customFormat="1" ht="15.75" customHeight="1" x14ac:dyDescent="0.2">
      <c r="A181" s="283"/>
      <c r="B181" s="219"/>
      <c r="C181" s="219"/>
      <c r="D181" s="285"/>
      <c r="E181" s="253"/>
      <c r="F181" s="253"/>
      <c r="G181" s="254"/>
      <c r="H181" s="255"/>
      <c r="I181" s="256"/>
      <c r="J181" s="257"/>
      <c r="K181" s="286"/>
      <c r="L181" s="219"/>
      <c r="M181" s="219"/>
      <c r="W181" s="185"/>
      <c r="Y181" s="185"/>
      <c r="Z181" s="187"/>
      <c r="AA181" s="187"/>
      <c r="AB181" s="189"/>
    </row>
    <row r="182" spans="1:28" s="245" customFormat="1" ht="15.75" customHeight="1" x14ac:dyDescent="0.2">
      <c r="A182" s="283"/>
      <c r="B182" s="219"/>
      <c r="C182" s="219"/>
      <c r="D182" s="285"/>
      <c r="E182" s="253"/>
      <c r="F182" s="253"/>
      <c r="G182" s="254"/>
      <c r="H182" s="255"/>
      <c r="I182" s="256"/>
      <c r="J182" s="257"/>
      <c r="K182" s="286"/>
      <c r="L182" s="219"/>
      <c r="M182" s="219"/>
      <c r="W182" s="185"/>
      <c r="Y182" s="185"/>
      <c r="Z182" s="187"/>
      <c r="AA182" s="187"/>
      <c r="AB182" s="189"/>
    </row>
    <row r="183" spans="1:28" s="245" customFormat="1" ht="15.75" customHeight="1" x14ac:dyDescent="0.2">
      <c r="A183" s="283"/>
      <c r="B183" s="219"/>
      <c r="C183" s="219"/>
      <c r="D183" s="285"/>
      <c r="E183" s="253"/>
      <c r="F183" s="253"/>
      <c r="G183" s="254"/>
      <c r="H183" s="255"/>
      <c r="I183" s="256"/>
      <c r="J183" s="257"/>
      <c r="K183" s="286"/>
      <c r="L183" s="219"/>
      <c r="M183" s="219"/>
      <c r="W183" s="185"/>
      <c r="Y183" s="185"/>
      <c r="Z183" s="187"/>
      <c r="AA183" s="187"/>
      <c r="AB183" s="189"/>
    </row>
    <row r="184" spans="1:28" s="245" customFormat="1" x14ac:dyDescent="0.2">
      <c r="A184" s="283"/>
      <c r="B184" s="219"/>
      <c r="C184" s="219"/>
      <c r="D184" s="285"/>
      <c r="E184" s="253"/>
      <c r="F184" s="253"/>
      <c r="G184" s="254"/>
      <c r="H184" s="255"/>
      <c r="I184" s="256"/>
      <c r="J184" s="257"/>
      <c r="K184" s="286"/>
      <c r="L184" s="219"/>
      <c r="M184" s="219"/>
      <c r="W184" s="185"/>
      <c r="Y184" s="185"/>
      <c r="Z184" s="187"/>
      <c r="AA184" s="187"/>
      <c r="AB184" s="189"/>
    </row>
    <row r="185" spans="1:28" s="245" customFormat="1" x14ac:dyDescent="0.2">
      <c r="A185" s="283"/>
      <c r="B185" s="219"/>
      <c r="C185" s="219"/>
      <c r="D185" s="285"/>
      <c r="E185" s="253"/>
      <c r="F185" s="253"/>
      <c r="G185" s="254"/>
      <c r="H185" s="255"/>
      <c r="I185" s="256"/>
      <c r="J185" s="257"/>
      <c r="K185" s="286"/>
      <c r="L185" s="219"/>
      <c r="M185" s="219"/>
      <c r="W185" s="185"/>
      <c r="Y185" s="185"/>
      <c r="Z185" s="187"/>
      <c r="AA185" s="187"/>
      <c r="AB185" s="189"/>
    </row>
    <row r="186" spans="1:28" s="245" customFormat="1" x14ac:dyDescent="0.2">
      <c r="A186" s="283"/>
      <c r="B186" s="219"/>
      <c r="C186" s="219"/>
      <c r="D186" s="285"/>
      <c r="E186" s="253"/>
      <c r="F186" s="253"/>
      <c r="G186" s="254"/>
      <c r="H186" s="255"/>
      <c r="I186" s="256"/>
      <c r="J186" s="257"/>
      <c r="K186" s="286"/>
      <c r="L186" s="219"/>
      <c r="M186" s="219"/>
      <c r="W186" s="185"/>
      <c r="Y186" s="185"/>
      <c r="Z186" s="187"/>
      <c r="AA186" s="187"/>
      <c r="AB186" s="189"/>
    </row>
    <row r="187" spans="1:28" s="245" customFormat="1" x14ac:dyDescent="0.2">
      <c r="A187" s="283"/>
      <c r="B187" s="219"/>
      <c r="C187" s="219"/>
      <c r="D187" s="285"/>
      <c r="E187" s="253"/>
      <c r="F187" s="253"/>
      <c r="G187" s="254"/>
      <c r="H187" s="255"/>
      <c r="I187" s="256"/>
      <c r="J187" s="257"/>
      <c r="K187" s="286"/>
      <c r="L187" s="219"/>
      <c r="M187" s="219"/>
      <c r="W187" s="185"/>
      <c r="Y187" s="185"/>
      <c r="Z187" s="187"/>
      <c r="AA187" s="187"/>
      <c r="AB187" s="189"/>
    </row>
    <row r="188" spans="1:28" s="245" customFormat="1" x14ac:dyDescent="0.2">
      <c r="A188" s="283"/>
      <c r="B188" s="219"/>
      <c r="C188" s="219"/>
      <c r="D188" s="285"/>
      <c r="E188" s="253"/>
      <c r="F188" s="253"/>
      <c r="G188" s="254"/>
      <c r="H188" s="255"/>
      <c r="I188" s="256"/>
      <c r="J188" s="257"/>
      <c r="K188" s="286"/>
      <c r="L188" s="219"/>
      <c r="M188" s="219"/>
      <c r="W188" s="185"/>
      <c r="Y188" s="185"/>
      <c r="Z188" s="187"/>
      <c r="AA188" s="187"/>
      <c r="AB188" s="189"/>
    </row>
    <row r="189" spans="1:28" s="245" customFormat="1" x14ac:dyDescent="0.2">
      <c r="A189" s="283"/>
      <c r="B189" s="219"/>
      <c r="C189" s="219"/>
      <c r="D189" s="285"/>
      <c r="E189" s="253"/>
      <c r="F189" s="253"/>
      <c r="G189" s="254"/>
      <c r="H189" s="255"/>
      <c r="I189" s="256"/>
      <c r="J189" s="257"/>
      <c r="K189" s="286"/>
      <c r="L189" s="219"/>
      <c r="M189" s="219"/>
      <c r="W189" s="185"/>
      <c r="Y189" s="185"/>
      <c r="Z189" s="187"/>
      <c r="AA189" s="187"/>
      <c r="AB189" s="189"/>
    </row>
    <row r="190" spans="1:28" s="245" customFormat="1" x14ac:dyDescent="0.2">
      <c r="A190" s="283"/>
      <c r="B190" s="219"/>
      <c r="C190" s="219"/>
      <c r="D190" s="285"/>
      <c r="E190" s="253"/>
      <c r="F190" s="253"/>
      <c r="G190" s="254"/>
      <c r="H190" s="255"/>
      <c r="I190" s="256"/>
      <c r="J190" s="257"/>
      <c r="K190" s="286"/>
      <c r="L190" s="219"/>
      <c r="M190" s="219"/>
      <c r="W190" s="185"/>
      <c r="Y190" s="185"/>
      <c r="Z190" s="187"/>
      <c r="AA190" s="187"/>
      <c r="AB190" s="189"/>
    </row>
    <row r="191" spans="1:28" s="245" customFormat="1" x14ac:dyDescent="0.2">
      <c r="A191" s="283"/>
      <c r="B191" s="219"/>
      <c r="C191" s="219"/>
      <c r="D191" s="285"/>
      <c r="E191" s="253"/>
      <c r="F191" s="253"/>
      <c r="G191" s="254"/>
      <c r="H191" s="255"/>
      <c r="I191" s="256"/>
      <c r="J191" s="257"/>
      <c r="K191" s="286"/>
      <c r="L191" s="219"/>
      <c r="M191" s="219"/>
      <c r="W191" s="185"/>
      <c r="Y191" s="185"/>
      <c r="Z191" s="187"/>
      <c r="AA191" s="187"/>
      <c r="AB191" s="189"/>
    </row>
    <row r="192" spans="1:28" s="245" customFormat="1" x14ac:dyDescent="0.2">
      <c r="A192" s="283"/>
      <c r="B192" s="219"/>
      <c r="C192" s="219"/>
      <c r="D192" s="285"/>
      <c r="E192" s="253"/>
      <c r="F192" s="253"/>
      <c r="G192" s="254"/>
      <c r="H192" s="255"/>
      <c r="I192" s="256"/>
      <c r="J192" s="257"/>
      <c r="K192" s="286"/>
      <c r="L192" s="219"/>
      <c r="M192" s="219"/>
      <c r="W192" s="185"/>
      <c r="Y192" s="185"/>
      <c r="Z192" s="187"/>
      <c r="AA192" s="187"/>
      <c r="AB192" s="189"/>
    </row>
    <row r="193" spans="1:28" s="245" customFormat="1" x14ac:dyDescent="0.2">
      <c r="A193" s="283"/>
      <c r="B193" s="219"/>
      <c r="C193" s="219"/>
      <c r="D193" s="285"/>
      <c r="E193" s="253"/>
      <c r="F193" s="253"/>
      <c r="G193" s="254"/>
      <c r="H193" s="255"/>
      <c r="I193" s="256"/>
      <c r="J193" s="257"/>
      <c r="K193" s="286"/>
      <c r="L193" s="219"/>
      <c r="M193" s="219"/>
      <c r="W193" s="185"/>
      <c r="Y193" s="185"/>
      <c r="Z193" s="187"/>
      <c r="AA193" s="187"/>
      <c r="AB193" s="189"/>
    </row>
    <row r="194" spans="1:28" s="245" customFormat="1" x14ac:dyDescent="0.2">
      <c r="A194" s="283"/>
      <c r="B194" s="219"/>
      <c r="C194" s="219"/>
      <c r="D194" s="285"/>
      <c r="E194" s="253"/>
      <c r="F194" s="253"/>
      <c r="G194" s="254"/>
      <c r="H194" s="255"/>
      <c r="I194" s="256"/>
      <c r="J194" s="257"/>
      <c r="K194" s="286"/>
      <c r="L194" s="219"/>
      <c r="M194" s="219"/>
      <c r="W194" s="185"/>
      <c r="Y194" s="185"/>
      <c r="Z194" s="187"/>
      <c r="AA194" s="187"/>
      <c r="AB194" s="189"/>
    </row>
    <row r="195" spans="1:28" s="245" customFormat="1" x14ac:dyDescent="0.2">
      <c r="A195" s="283"/>
      <c r="B195" s="219"/>
      <c r="C195" s="219"/>
      <c r="D195" s="285"/>
      <c r="E195" s="253"/>
      <c r="F195" s="253"/>
      <c r="G195" s="254"/>
      <c r="H195" s="255"/>
      <c r="I195" s="256"/>
      <c r="J195" s="257"/>
      <c r="K195" s="286"/>
      <c r="L195" s="219"/>
      <c r="M195" s="219"/>
      <c r="W195" s="185"/>
      <c r="Y195" s="185"/>
      <c r="Z195" s="187"/>
      <c r="AA195" s="187"/>
      <c r="AB195" s="189"/>
    </row>
    <row r="196" spans="1:28" s="245" customFormat="1" x14ac:dyDescent="0.2">
      <c r="A196" s="283"/>
      <c r="B196" s="219"/>
      <c r="C196" s="219"/>
      <c r="D196" s="285"/>
      <c r="E196" s="253"/>
      <c r="F196" s="253"/>
      <c r="G196" s="254"/>
      <c r="H196" s="255"/>
      <c r="I196" s="256"/>
      <c r="J196" s="257"/>
      <c r="K196" s="286"/>
      <c r="L196" s="219"/>
      <c r="M196" s="219"/>
      <c r="W196" s="185"/>
      <c r="Y196" s="185"/>
      <c r="Z196" s="187"/>
      <c r="AA196" s="187"/>
      <c r="AB196" s="189"/>
    </row>
    <row r="197" spans="1:28" s="245" customFormat="1" x14ac:dyDescent="0.2">
      <c r="A197" s="283"/>
      <c r="B197" s="219"/>
      <c r="C197" s="219"/>
      <c r="D197" s="285"/>
      <c r="E197" s="253"/>
      <c r="F197" s="253"/>
      <c r="G197" s="254"/>
      <c r="H197" s="255"/>
      <c r="I197" s="256"/>
      <c r="J197" s="257"/>
      <c r="K197" s="286"/>
      <c r="L197" s="219"/>
      <c r="M197" s="219"/>
      <c r="W197" s="185"/>
      <c r="Y197" s="185"/>
      <c r="Z197" s="187"/>
      <c r="AA197" s="187"/>
      <c r="AB197" s="189"/>
    </row>
    <row r="198" spans="1:28" s="245" customFormat="1" x14ac:dyDescent="0.2">
      <c r="A198" s="283"/>
      <c r="B198" s="219"/>
      <c r="C198" s="219"/>
      <c r="D198" s="285"/>
      <c r="E198" s="253"/>
      <c r="F198" s="253"/>
      <c r="G198" s="254"/>
      <c r="H198" s="255"/>
      <c r="I198" s="256"/>
      <c r="J198" s="257"/>
      <c r="K198" s="286"/>
      <c r="L198" s="219"/>
      <c r="M198" s="219"/>
      <c r="W198" s="185"/>
      <c r="Y198" s="185"/>
      <c r="Z198" s="187"/>
      <c r="AA198" s="187"/>
      <c r="AB198" s="189"/>
    </row>
    <row r="199" spans="1:28" s="245" customFormat="1" x14ac:dyDescent="0.2">
      <c r="A199" s="283"/>
      <c r="B199" s="219"/>
      <c r="C199" s="219"/>
      <c r="D199" s="285"/>
      <c r="E199" s="253"/>
      <c r="F199" s="253"/>
      <c r="G199" s="254"/>
      <c r="H199" s="255"/>
      <c r="I199" s="256"/>
      <c r="J199" s="257"/>
      <c r="K199" s="286"/>
      <c r="L199" s="219"/>
      <c r="M199" s="219"/>
      <c r="W199" s="185"/>
      <c r="Y199" s="185"/>
      <c r="Z199" s="187"/>
      <c r="AA199" s="187"/>
      <c r="AB199" s="189"/>
    </row>
    <row r="200" spans="1:28" s="245" customFormat="1" x14ac:dyDescent="0.2">
      <c r="A200" s="283"/>
      <c r="B200" s="219"/>
      <c r="C200" s="219"/>
      <c r="D200" s="285"/>
      <c r="E200" s="253"/>
      <c r="F200" s="253"/>
      <c r="G200" s="254"/>
      <c r="H200" s="255"/>
      <c r="I200" s="256"/>
      <c r="J200" s="257"/>
      <c r="K200" s="286"/>
      <c r="L200" s="219"/>
      <c r="M200" s="219"/>
      <c r="W200" s="185"/>
      <c r="Y200" s="185"/>
      <c r="Z200" s="187"/>
      <c r="AA200" s="187"/>
      <c r="AB200" s="189"/>
    </row>
    <row r="201" spans="1:28" s="245" customFormat="1" x14ac:dyDescent="0.2">
      <c r="A201" s="283"/>
      <c r="B201" s="219"/>
      <c r="C201" s="219"/>
      <c r="D201" s="285"/>
      <c r="E201" s="253"/>
      <c r="F201" s="253"/>
      <c r="G201" s="254"/>
      <c r="H201" s="255"/>
      <c r="I201" s="256"/>
      <c r="J201" s="257"/>
      <c r="K201" s="286"/>
      <c r="L201" s="219"/>
      <c r="M201" s="219"/>
      <c r="W201" s="185"/>
      <c r="Y201" s="185"/>
      <c r="Z201" s="187"/>
      <c r="AA201" s="187"/>
      <c r="AB201" s="189"/>
    </row>
    <row r="202" spans="1:28" s="245" customFormat="1" x14ac:dyDescent="0.2">
      <c r="A202" s="283"/>
      <c r="B202" s="219"/>
      <c r="C202" s="219"/>
      <c r="D202" s="285"/>
      <c r="E202" s="253"/>
      <c r="F202" s="253"/>
      <c r="G202" s="254"/>
      <c r="H202" s="255"/>
      <c r="I202" s="256"/>
      <c r="J202" s="257"/>
      <c r="K202" s="286"/>
      <c r="L202" s="219"/>
      <c r="M202" s="219"/>
      <c r="W202" s="185"/>
      <c r="Y202" s="185"/>
      <c r="Z202" s="187"/>
      <c r="AA202" s="187"/>
      <c r="AB202" s="189"/>
    </row>
    <row r="203" spans="1:28" s="245" customFormat="1" x14ac:dyDescent="0.2">
      <c r="A203" s="283"/>
      <c r="B203" s="219"/>
      <c r="C203" s="219"/>
      <c r="D203" s="285"/>
      <c r="E203" s="253"/>
      <c r="F203" s="253"/>
      <c r="G203" s="254"/>
      <c r="H203" s="255"/>
      <c r="I203" s="256"/>
      <c r="J203" s="257"/>
      <c r="K203" s="286"/>
      <c r="L203" s="219"/>
      <c r="M203" s="219"/>
      <c r="W203" s="185"/>
      <c r="Y203" s="185"/>
      <c r="Z203" s="187"/>
      <c r="AA203" s="187"/>
      <c r="AB203" s="189"/>
    </row>
    <row r="204" spans="1:28" s="245" customFormat="1" x14ac:dyDescent="0.2">
      <c r="A204" s="283"/>
      <c r="B204" s="219"/>
      <c r="C204" s="219"/>
      <c r="D204" s="285"/>
      <c r="E204" s="253"/>
      <c r="F204" s="253"/>
      <c r="G204" s="254"/>
      <c r="H204" s="255"/>
      <c r="I204" s="256"/>
      <c r="J204" s="257"/>
      <c r="K204" s="286"/>
      <c r="L204" s="219"/>
      <c r="M204" s="219"/>
      <c r="W204" s="185"/>
      <c r="Y204" s="185"/>
      <c r="Z204" s="187"/>
      <c r="AA204" s="187"/>
      <c r="AB204" s="189"/>
    </row>
    <row r="205" spans="1:28" s="245" customFormat="1" x14ac:dyDescent="0.2">
      <c r="A205" s="283"/>
      <c r="B205" s="219"/>
      <c r="C205" s="219"/>
      <c r="D205" s="285"/>
      <c r="E205" s="253"/>
      <c r="F205" s="253"/>
      <c r="G205" s="254"/>
      <c r="H205" s="255"/>
      <c r="I205" s="256"/>
      <c r="J205" s="257"/>
      <c r="K205" s="286"/>
      <c r="L205" s="219"/>
      <c r="M205" s="219"/>
      <c r="W205" s="185"/>
      <c r="Y205" s="185"/>
      <c r="Z205" s="187"/>
      <c r="AA205" s="187"/>
      <c r="AB205" s="189"/>
    </row>
    <row r="206" spans="1:28" s="245" customFormat="1" x14ac:dyDescent="0.2">
      <c r="A206" s="283"/>
      <c r="B206" s="219"/>
      <c r="C206" s="219"/>
      <c r="D206" s="285"/>
      <c r="E206" s="253"/>
      <c r="F206" s="253"/>
      <c r="G206" s="254"/>
      <c r="H206" s="255"/>
      <c r="I206" s="256"/>
      <c r="J206" s="257"/>
      <c r="K206" s="286"/>
      <c r="L206" s="219"/>
      <c r="M206" s="219"/>
      <c r="W206" s="185"/>
      <c r="Y206" s="185"/>
      <c r="Z206" s="187"/>
      <c r="AA206" s="187"/>
      <c r="AB206" s="189"/>
    </row>
    <row r="207" spans="1:28" s="245" customFormat="1" x14ac:dyDescent="0.2">
      <c r="A207" s="283"/>
      <c r="B207" s="219"/>
      <c r="C207" s="219"/>
      <c r="D207" s="285"/>
      <c r="E207" s="253"/>
      <c r="F207" s="253"/>
      <c r="G207" s="254"/>
      <c r="H207" s="255"/>
      <c r="I207" s="256"/>
      <c r="J207" s="257"/>
      <c r="K207" s="286"/>
      <c r="L207" s="219"/>
      <c r="M207" s="219"/>
      <c r="W207" s="185"/>
      <c r="Y207" s="185"/>
      <c r="Z207" s="187"/>
      <c r="AA207" s="187"/>
      <c r="AB207" s="189"/>
    </row>
    <row r="208" spans="1:28" s="245" customFormat="1" x14ac:dyDescent="0.2">
      <c r="A208" s="283"/>
      <c r="B208" s="219"/>
      <c r="C208" s="219"/>
      <c r="D208" s="285"/>
      <c r="E208" s="253"/>
      <c r="F208" s="253"/>
      <c r="G208" s="254"/>
      <c r="H208" s="255"/>
      <c r="I208" s="256"/>
      <c r="J208" s="257"/>
      <c r="K208" s="286"/>
      <c r="L208" s="219"/>
      <c r="M208" s="219"/>
      <c r="W208" s="185"/>
      <c r="Y208" s="185"/>
      <c r="Z208" s="187"/>
      <c r="AA208" s="187"/>
      <c r="AB208" s="189"/>
    </row>
    <row r="209" spans="1:28" s="245" customFormat="1" x14ac:dyDescent="0.2">
      <c r="A209" s="283"/>
      <c r="B209" s="219"/>
      <c r="C209" s="219"/>
      <c r="D209" s="285"/>
      <c r="E209" s="253"/>
      <c r="F209" s="253"/>
      <c r="G209" s="254"/>
      <c r="H209" s="255"/>
      <c r="I209" s="256"/>
      <c r="J209" s="257"/>
      <c r="K209" s="286"/>
      <c r="L209" s="219"/>
      <c r="M209" s="219"/>
      <c r="W209" s="185"/>
      <c r="Y209" s="185"/>
      <c r="Z209" s="187"/>
      <c r="AA209" s="187"/>
      <c r="AB209" s="189"/>
    </row>
    <row r="210" spans="1:28" s="245" customFormat="1" x14ac:dyDescent="0.2">
      <c r="A210" s="283"/>
      <c r="B210" s="219"/>
      <c r="C210" s="219"/>
      <c r="D210" s="285"/>
      <c r="E210" s="253"/>
      <c r="F210" s="253"/>
      <c r="G210" s="254"/>
      <c r="H210" s="255"/>
      <c r="I210" s="256"/>
      <c r="J210" s="257"/>
      <c r="K210" s="286"/>
      <c r="L210" s="219"/>
      <c r="M210" s="219"/>
      <c r="W210" s="185"/>
      <c r="Y210" s="185"/>
      <c r="Z210" s="187"/>
      <c r="AA210" s="187"/>
      <c r="AB210" s="189"/>
    </row>
    <row r="211" spans="1:28" s="245" customFormat="1" x14ac:dyDescent="0.2">
      <c r="A211" s="283"/>
      <c r="B211" s="219"/>
      <c r="C211" s="219"/>
      <c r="D211" s="285"/>
      <c r="E211" s="253"/>
      <c r="F211" s="253"/>
      <c r="G211" s="254"/>
      <c r="H211" s="255"/>
      <c r="I211" s="256"/>
      <c r="J211" s="257"/>
      <c r="K211" s="286"/>
      <c r="L211" s="219"/>
      <c r="M211" s="219"/>
      <c r="W211" s="185"/>
      <c r="Y211" s="185"/>
      <c r="Z211" s="187"/>
      <c r="AA211" s="187"/>
      <c r="AB211" s="189"/>
    </row>
    <row r="212" spans="1:28" s="245" customFormat="1" x14ac:dyDescent="0.2">
      <c r="A212" s="283"/>
      <c r="B212" s="219"/>
      <c r="C212" s="219"/>
      <c r="D212" s="285"/>
      <c r="E212" s="253"/>
      <c r="F212" s="253"/>
      <c r="G212" s="254"/>
      <c r="H212" s="255"/>
      <c r="I212" s="256"/>
      <c r="J212" s="257"/>
      <c r="K212" s="286"/>
      <c r="L212" s="219"/>
      <c r="M212" s="219"/>
      <c r="W212" s="185"/>
      <c r="Y212" s="185"/>
      <c r="Z212" s="187"/>
      <c r="AA212" s="187"/>
      <c r="AB212" s="189"/>
    </row>
    <row r="213" spans="1:28" s="245" customFormat="1" x14ac:dyDescent="0.2">
      <c r="A213" s="283"/>
      <c r="B213" s="219"/>
      <c r="C213" s="219"/>
      <c r="D213" s="285"/>
      <c r="E213" s="253"/>
      <c r="F213" s="253"/>
      <c r="G213" s="254"/>
      <c r="H213" s="255"/>
      <c r="I213" s="256"/>
      <c r="J213" s="257"/>
      <c r="K213" s="286"/>
      <c r="L213" s="219"/>
      <c r="M213" s="219"/>
      <c r="W213" s="185"/>
      <c r="Y213" s="185"/>
      <c r="Z213" s="187"/>
      <c r="AA213" s="187"/>
      <c r="AB213" s="189"/>
    </row>
    <row r="214" spans="1:28" s="245" customFormat="1" x14ac:dyDescent="0.2">
      <c r="A214" s="283"/>
      <c r="B214" s="219"/>
      <c r="C214" s="219"/>
      <c r="D214" s="285"/>
      <c r="E214" s="253"/>
      <c r="F214" s="253"/>
      <c r="G214" s="254"/>
      <c r="H214" s="255"/>
      <c r="I214" s="256"/>
      <c r="J214" s="257"/>
      <c r="K214" s="286"/>
      <c r="L214" s="219"/>
      <c r="M214" s="219"/>
      <c r="W214" s="185"/>
      <c r="Y214" s="185"/>
      <c r="Z214" s="187"/>
      <c r="AA214" s="187"/>
      <c r="AB214" s="189"/>
    </row>
    <row r="215" spans="1:28" s="245" customFormat="1" x14ac:dyDescent="0.2">
      <c r="A215" s="283"/>
      <c r="B215" s="219"/>
      <c r="C215" s="219"/>
      <c r="D215" s="285"/>
      <c r="E215" s="253"/>
      <c r="F215" s="253"/>
      <c r="G215" s="254"/>
      <c r="H215" s="255"/>
      <c r="I215" s="256"/>
      <c r="J215" s="257"/>
      <c r="K215" s="286"/>
      <c r="L215" s="219"/>
      <c r="M215" s="219"/>
      <c r="W215" s="185"/>
      <c r="Y215" s="185"/>
      <c r="Z215" s="187"/>
      <c r="AA215" s="187"/>
      <c r="AB215" s="189"/>
    </row>
    <row r="216" spans="1:28" s="245" customFormat="1" x14ac:dyDescent="0.2">
      <c r="A216" s="283"/>
      <c r="B216" s="219"/>
      <c r="C216" s="219"/>
      <c r="D216" s="285"/>
      <c r="E216" s="253"/>
      <c r="F216" s="253"/>
      <c r="G216" s="254"/>
      <c r="H216" s="255"/>
      <c r="I216" s="256"/>
      <c r="J216" s="257"/>
      <c r="K216" s="286"/>
      <c r="L216" s="219"/>
      <c r="M216" s="219"/>
      <c r="W216" s="185"/>
      <c r="Y216" s="185"/>
      <c r="Z216" s="187"/>
      <c r="AA216" s="187"/>
      <c r="AB216" s="189"/>
    </row>
    <row r="217" spans="1:28" s="245" customFormat="1" x14ac:dyDescent="0.2">
      <c r="A217" s="283"/>
      <c r="B217" s="219"/>
      <c r="C217" s="219"/>
      <c r="D217" s="285"/>
      <c r="E217" s="253"/>
      <c r="F217" s="253"/>
      <c r="G217" s="254"/>
      <c r="H217" s="255"/>
      <c r="I217" s="256"/>
      <c r="J217" s="257"/>
      <c r="K217" s="286"/>
      <c r="L217" s="219"/>
      <c r="M217" s="219"/>
      <c r="W217" s="185"/>
      <c r="Y217" s="185"/>
      <c r="Z217" s="187"/>
      <c r="AA217" s="187"/>
      <c r="AB217" s="189"/>
    </row>
    <row r="218" spans="1:28" s="245" customFormat="1" x14ac:dyDescent="0.2">
      <c r="A218" s="283"/>
      <c r="B218" s="219"/>
      <c r="C218" s="219"/>
      <c r="D218" s="285"/>
      <c r="E218" s="253"/>
      <c r="F218" s="253"/>
      <c r="G218" s="254"/>
      <c r="H218" s="255"/>
      <c r="I218" s="256"/>
      <c r="J218" s="257"/>
      <c r="K218" s="286"/>
      <c r="L218" s="219"/>
      <c r="M218" s="219"/>
      <c r="W218" s="185"/>
      <c r="Y218" s="185"/>
      <c r="Z218" s="187"/>
      <c r="AA218" s="187"/>
      <c r="AB218" s="189"/>
    </row>
    <row r="219" spans="1:28" s="245" customFormat="1" x14ac:dyDescent="0.2">
      <c r="A219" s="283"/>
      <c r="B219" s="219"/>
      <c r="C219" s="219"/>
      <c r="D219" s="285"/>
      <c r="E219" s="253"/>
      <c r="F219" s="253"/>
      <c r="G219" s="254"/>
      <c r="H219" s="255"/>
      <c r="I219" s="256"/>
      <c r="J219" s="257"/>
      <c r="K219" s="286"/>
      <c r="L219" s="219"/>
      <c r="M219" s="219"/>
      <c r="W219" s="185"/>
      <c r="Y219" s="185"/>
      <c r="Z219" s="187"/>
      <c r="AA219" s="187"/>
      <c r="AB219" s="189"/>
    </row>
    <row r="220" spans="1:28" s="245" customFormat="1" x14ac:dyDescent="0.2">
      <c r="A220" s="283"/>
      <c r="B220" s="219"/>
      <c r="C220" s="219"/>
      <c r="D220" s="285"/>
      <c r="E220" s="253"/>
      <c r="F220" s="253"/>
      <c r="G220" s="254"/>
      <c r="H220" s="255"/>
      <c r="I220" s="256"/>
      <c r="J220" s="257"/>
      <c r="K220" s="286"/>
      <c r="L220" s="219"/>
      <c r="M220" s="219"/>
      <c r="W220" s="185"/>
      <c r="Y220" s="185"/>
      <c r="Z220" s="187"/>
      <c r="AA220" s="187"/>
      <c r="AB220" s="189"/>
    </row>
    <row r="221" spans="1:28" s="245" customFormat="1" x14ac:dyDescent="0.2">
      <c r="A221" s="283"/>
      <c r="B221" s="219"/>
      <c r="C221" s="219"/>
      <c r="D221" s="285"/>
      <c r="E221" s="253"/>
      <c r="F221" s="253"/>
      <c r="G221" s="254"/>
      <c r="H221" s="255"/>
      <c r="I221" s="256"/>
      <c r="J221" s="257"/>
      <c r="K221" s="286"/>
      <c r="L221" s="219"/>
      <c r="M221" s="219"/>
      <c r="W221" s="185"/>
      <c r="Y221" s="185"/>
      <c r="Z221" s="187"/>
      <c r="AA221" s="187"/>
      <c r="AB221" s="189"/>
    </row>
    <row r="222" spans="1:28" s="245" customFormat="1" x14ac:dyDescent="0.2">
      <c r="A222" s="283"/>
      <c r="B222" s="219"/>
      <c r="C222" s="219"/>
      <c r="D222" s="285"/>
      <c r="E222" s="253"/>
      <c r="F222" s="253"/>
      <c r="G222" s="254"/>
      <c r="H222" s="255"/>
      <c r="I222" s="256"/>
      <c r="J222" s="257"/>
      <c r="K222" s="286"/>
      <c r="L222" s="219"/>
      <c r="M222" s="219"/>
      <c r="W222" s="185"/>
      <c r="Y222" s="185"/>
      <c r="Z222" s="187"/>
      <c r="AA222" s="187"/>
      <c r="AB222" s="189"/>
    </row>
    <row r="223" spans="1:28" s="245" customFormat="1" x14ac:dyDescent="0.2">
      <c r="A223" s="283"/>
      <c r="B223" s="219"/>
      <c r="C223" s="219"/>
      <c r="D223" s="285"/>
      <c r="E223" s="253"/>
      <c r="F223" s="253"/>
      <c r="G223" s="254"/>
      <c r="H223" s="255"/>
      <c r="I223" s="256"/>
      <c r="J223" s="257"/>
      <c r="K223" s="286"/>
      <c r="L223" s="219"/>
      <c r="M223" s="219"/>
      <c r="W223" s="185"/>
      <c r="Y223" s="185"/>
      <c r="Z223" s="187"/>
      <c r="AA223" s="187"/>
      <c r="AB223" s="189"/>
    </row>
    <row r="224" spans="1:28" s="245" customFormat="1" x14ac:dyDescent="0.2">
      <c r="A224" s="283"/>
      <c r="B224" s="219"/>
      <c r="C224" s="219"/>
      <c r="D224" s="285"/>
      <c r="E224" s="253"/>
      <c r="F224" s="253"/>
      <c r="G224" s="254"/>
      <c r="H224" s="255"/>
      <c r="I224" s="256"/>
      <c r="J224" s="257"/>
      <c r="K224" s="286"/>
      <c r="L224" s="219"/>
      <c r="M224" s="219"/>
      <c r="W224" s="185"/>
      <c r="Y224" s="185"/>
      <c r="Z224" s="187"/>
      <c r="AA224" s="187"/>
      <c r="AB224" s="189"/>
    </row>
    <row r="225" spans="1:28" s="245" customFormat="1" x14ac:dyDescent="0.2">
      <c r="A225" s="283"/>
      <c r="B225" s="219"/>
      <c r="C225" s="219"/>
      <c r="D225" s="285"/>
      <c r="E225" s="253"/>
      <c r="F225" s="253"/>
      <c r="G225" s="254"/>
      <c r="H225" s="255"/>
      <c r="I225" s="256"/>
      <c r="J225" s="257"/>
      <c r="K225" s="286"/>
      <c r="L225" s="219"/>
      <c r="M225" s="219"/>
      <c r="W225" s="185"/>
      <c r="Y225" s="185"/>
      <c r="Z225" s="187"/>
      <c r="AA225" s="187"/>
      <c r="AB225" s="189"/>
    </row>
    <row r="226" spans="1:28" s="245" customFormat="1" x14ac:dyDescent="0.2">
      <c r="A226" s="283"/>
      <c r="B226" s="219"/>
      <c r="C226" s="219"/>
      <c r="D226" s="285"/>
      <c r="E226" s="253"/>
      <c r="F226" s="253"/>
      <c r="G226" s="254"/>
      <c r="H226" s="255"/>
      <c r="I226" s="256"/>
      <c r="J226" s="257"/>
      <c r="K226" s="286"/>
      <c r="L226" s="219"/>
      <c r="M226" s="219"/>
      <c r="W226" s="185"/>
      <c r="Y226" s="185"/>
      <c r="Z226" s="187"/>
      <c r="AA226" s="187"/>
      <c r="AB226" s="189"/>
    </row>
    <row r="227" spans="1:28" s="245" customFormat="1" x14ac:dyDescent="0.2">
      <c r="A227" s="283"/>
      <c r="B227" s="219"/>
      <c r="C227" s="219"/>
      <c r="D227" s="285"/>
      <c r="E227" s="253"/>
      <c r="F227" s="253"/>
      <c r="G227" s="254"/>
      <c r="H227" s="255"/>
      <c r="I227" s="256"/>
      <c r="J227" s="257"/>
      <c r="K227" s="286"/>
      <c r="L227" s="219"/>
      <c r="M227" s="219"/>
      <c r="W227" s="185"/>
      <c r="Y227" s="185"/>
      <c r="Z227" s="187"/>
      <c r="AA227" s="187"/>
      <c r="AB227" s="189"/>
    </row>
    <row r="228" spans="1:28" s="245" customFormat="1" x14ac:dyDescent="0.2">
      <c r="A228" s="283"/>
      <c r="B228" s="219"/>
      <c r="C228" s="219"/>
      <c r="D228" s="285"/>
      <c r="E228" s="253"/>
      <c r="F228" s="253"/>
      <c r="G228" s="254"/>
      <c r="H228" s="255"/>
      <c r="I228" s="256"/>
      <c r="J228" s="257"/>
      <c r="K228" s="286"/>
      <c r="L228" s="219"/>
      <c r="M228" s="219"/>
      <c r="W228" s="185"/>
      <c r="Y228" s="185"/>
      <c r="Z228" s="187"/>
      <c r="AA228" s="187"/>
      <c r="AB228" s="189"/>
    </row>
    <row r="229" spans="1:28" s="245" customFormat="1" x14ac:dyDescent="0.2">
      <c r="A229" s="283"/>
      <c r="B229" s="219"/>
      <c r="C229" s="219"/>
      <c r="D229" s="285"/>
      <c r="E229" s="253"/>
      <c r="F229" s="253"/>
      <c r="G229" s="254"/>
      <c r="H229" s="255"/>
      <c r="I229" s="256"/>
      <c r="J229" s="257"/>
      <c r="K229" s="286"/>
      <c r="L229" s="219"/>
      <c r="M229" s="219"/>
      <c r="W229" s="185"/>
      <c r="Y229" s="185"/>
      <c r="Z229" s="187"/>
      <c r="AA229" s="187"/>
      <c r="AB229" s="189"/>
    </row>
    <row r="230" spans="1:28" s="245" customFormat="1" x14ac:dyDescent="0.2">
      <c r="A230" s="283"/>
      <c r="B230" s="219"/>
      <c r="C230" s="219"/>
      <c r="D230" s="285"/>
      <c r="E230" s="253"/>
      <c r="F230" s="253"/>
      <c r="G230" s="254"/>
      <c r="H230" s="255"/>
      <c r="I230" s="256"/>
      <c r="J230" s="257"/>
      <c r="K230" s="286"/>
      <c r="L230" s="219"/>
      <c r="M230" s="219"/>
      <c r="W230" s="185"/>
      <c r="Y230" s="185"/>
      <c r="Z230" s="187"/>
      <c r="AA230" s="187"/>
      <c r="AB230" s="189"/>
    </row>
    <row r="231" spans="1:28" s="245" customFormat="1" x14ac:dyDescent="0.2">
      <c r="A231" s="283"/>
      <c r="B231" s="219"/>
      <c r="C231" s="219"/>
      <c r="D231" s="285"/>
      <c r="E231" s="253"/>
      <c r="F231" s="253"/>
      <c r="G231" s="254"/>
      <c r="H231" s="255"/>
      <c r="I231" s="256"/>
      <c r="J231" s="257"/>
      <c r="K231" s="286"/>
      <c r="L231" s="219"/>
      <c r="M231" s="219"/>
      <c r="W231" s="185"/>
      <c r="Y231" s="185"/>
      <c r="Z231" s="187"/>
      <c r="AA231" s="187"/>
      <c r="AB231" s="189"/>
    </row>
    <row r="232" spans="1:28" s="245" customFormat="1" x14ac:dyDescent="0.2">
      <c r="A232" s="283"/>
      <c r="B232" s="219"/>
      <c r="C232" s="219"/>
      <c r="D232" s="285"/>
      <c r="E232" s="253"/>
      <c r="F232" s="253"/>
      <c r="G232" s="254"/>
      <c r="H232" s="255"/>
      <c r="I232" s="256"/>
      <c r="J232" s="257"/>
      <c r="K232" s="286"/>
      <c r="L232" s="219"/>
      <c r="M232" s="219"/>
      <c r="W232" s="185"/>
      <c r="Y232" s="185"/>
      <c r="Z232" s="187"/>
      <c r="AA232" s="187"/>
      <c r="AB232" s="189"/>
    </row>
    <row r="233" spans="1:28" s="245" customFormat="1" x14ac:dyDescent="0.2">
      <c r="A233" s="283"/>
      <c r="B233" s="219"/>
      <c r="C233" s="219"/>
      <c r="D233" s="285"/>
      <c r="E233" s="253"/>
      <c r="F233" s="253"/>
      <c r="G233" s="254"/>
      <c r="H233" s="255"/>
      <c r="I233" s="256"/>
      <c r="J233" s="257"/>
      <c r="K233" s="286"/>
      <c r="L233" s="219"/>
      <c r="M233" s="219"/>
      <c r="W233" s="185"/>
      <c r="Y233" s="185"/>
      <c r="Z233" s="187"/>
      <c r="AA233" s="187"/>
      <c r="AB233" s="189"/>
    </row>
    <row r="234" spans="1:28" s="245" customFormat="1" x14ac:dyDescent="0.2">
      <c r="A234" s="283"/>
      <c r="B234" s="219"/>
      <c r="C234" s="219"/>
      <c r="D234" s="285"/>
      <c r="E234" s="253"/>
      <c r="F234" s="253"/>
      <c r="G234" s="254"/>
      <c r="H234" s="255"/>
      <c r="I234" s="256"/>
      <c r="J234" s="257"/>
      <c r="K234" s="286"/>
      <c r="L234" s="219"/>
      <c r="M234" s="219"/>
      <c r="W234" s="185"/>
      <c r="Y234" s="185"/>
      <c r="Z234" s="187"/>
      <c r="AA234" s="187"/>
      <c r="AB234" s="189"/>
    </row>
    <row r="235" spans="1:28" s="245" customFormat="1" x14ac:dyDescent="0.2">
      <c r="A235" s="283"/>
      <c r="B235" s="219"/>
      <c r="C235" s="219"/>
      <c r="D235" s="285"/>
      <c r="E235" s="253"/>
      <c r="F235" s="253"/>
      <c r="G235" s="254"/>
      <c r="H235" s="255"/>
      <c r="I235" s="256"/>
      <c r="J235" s="257"/>
      <c r="K235" s="286"/>
      <c r="L235" s="219"/>
      <c r="M235" s="219"/>
      <c r="W235" s="185"/>
      <c r="Y235" s="185"/>
      <c r="Z235" s="187"/>
      <c r="AA235" s="187"/>
      <c r="AB235" s="189"/>
    </row>
    <row r="236" spans="1:28" s="245" customFormat="1" x14ac:dyDescent="0.2">
      <c r="A236" s="283"/>
      <c r="B236" s="219"/>
      <c r="C236" s="219"/>
      <c r="D236" s="285"/>
      <c r="E236" s="253"/>
      <c r="F236" s="253"/>
      <c r="G236" s="254"/>
      <c r="H236" s="255"/>
      <c r="I236" s="256"/>
      <c r="J236" s="257"/>
      <c r="K236" s="286"/>
      <c r="L236" s="219"/>
      <c r="M236" s="219"/>
      <c r="W236" s="185"/>
      <c r="Y236" s="185"/>
      <c r="Z236" s="187"/>
      <c r="AA236" s="187"/>
      <c r="AB236" s="189"/>
    </row>
    <row r="237" spans="1:28" s="245" customFormat="1" x14ac:dyDescent="0.2">
      <c r="A237" s="283"/>
      <c r="B237" s="219"/>
      <c r="C237" s="219"/>
      <c r="D237" s="285"/>
      <c r="E237" s="253"/>
      <c r="F237" s="253"/>
      <c r="G237" s="254"/>
      <c r="H237" s="255"/>
      <c r="I237" s="256"/>
      <c r="J237" s="257"/>
      <c r="K237" s="286"/>
      <c r="L237" s="219"/>
      <c r="M237" s="219"/>
      <c r="W237" s="185"/>
      <c r="Y237" s="185"/>
      <c r="Z237" s="187"/>
      <c r="AA237" s="187"/>
      <c r="AB237" s="189"/>
    </row>
    <row r="238" spans="1:28" s="245" customFormat="1" x14ac:dyDescent="0.2">
      <c r="A238" s="283"/>
      <c r="B238" s="219"/>
      <c r="C238" s="219"/>
      <c r="D238" s="285"/>
      <c r="E238" s="253"/>
      <c r="F238" s="253"/>
      <c r="G238" s="254"/>
      <c r="H238" s="255"/>
      <c r="I238" s="256"/>
      <c r="J238" s="257"/>
      <c r="K238" s="286"/>
      <c r="L238" s="219"/>
      <c r="M238" s="219"/>
      <c r="W238" s="185"/>
      <c r="Y238" s="185"/>
      <c r="Z238" s="187"/>
      <c r="AA238" s="187"/>
      <c r="AB238" s="189"/>
    </row>
    <row r="239" spans="1:28" s="245" customFormat="1" x14ac:dyDescent="0.2">
      <c r="A239" s="283"/>
      <c r="B239" s="219"/>
      <c r="C239" s="219"/>
      <c r="D239" s="285"/>
      <c r="E239" s="253"/>
      <c r="F239" s="253"/>
      <c r="G239" s="254"/>
      <c r="H239" s="255"/>
      <c r="I239" s="256"/>
      <c r="J239" s="257"/>
      <c r="K239" s="286"/>
      <c r="L239" s="219"/>
      <c r="M239" s="219"/>
      <c r="W239" s="185"/>
      <c r="Y239" s="185"/>
      <c r="Z239" s="187"/>
      <c r="AA239" s="187"/>
      <c r="AB239" s="189"/>
    </row>
    <row r="240" spans="1:28" s="245" customFormat="1" x14ac:dyDescent="0.2">
      <c r="A240" s="283"/>
      <c r="B240" s="219"/>
      <c r="C240" s="219"/>
      <c r="D240" s="285"/>
      <c r="E240" s="253"/>
      <c r="F240" s="253"/>
      <c r="G240" s="254"/>
      <c r="H240" s="255"/>
      <c r="I240" s="256"/>
      <c r="J240" s="257"/>
      <c r="K240" s="286"/>
      <c r="L240" s="219"/>
      <c r="M240" s="219"/>
      <c r="W240" s="185"/>
      <c r="Y240" s="185"/>
      <c r="Z240" s="187"/>
      <c r="AA240" s="187"/>
      <c r="AB240" s="189"/>
    </row>
    <row r="241" spans="1:28" s="245" customFormat="1" x14ac:dyDescent="0.2">
      <c r="A241" s="283"/>
      <c r="B241" s="219"/>
      <c r="C241" s="219"/>
      <c r="D241" s="285"/>
      <c r="E241" s="253"/>
      <c r="F241" s="253"/>
      <c r="G241" s="254"/>
      <c r="H241" s="255"/>
      <c r="I241" s="256"/>
      <c r="J241" s="257"/>
      <c r="K241" s="286"/>
      <c r="L241" s="219"/>
      <c r="M241" s="219"/>
      <c r="W241" s="185"/>
      <c r="Y241" s="185"/>
      <c r="Z241" s="187"/>
      <c r="AA241" s="187"/>
      <c r="AB241" s="189"/>
    </row>
    <row r="242" spans="1:28" s="245" customFormat="1" x14ac:dyDescent="0.2">
      <c r="A242" s="283"/>
      <c r="B242" s="219"/>
      <c r="C242" s="219"/>
      <c r="D242" s="285"/>
      <c r="E242" s="253"/>
      <c r="F242" s="253"/>
      <c r="G242" s="254"/>
      <c r="H242" s="255"/>
      <c r="I242" s="256"/>
      <c r="J242" s="257"/>
      <c r="K242" s="286"/>
      <c r="L242" s="219"/>
      <c r="M242" s="219"/>
      <c r="W242" s="185"/>
      <c r="Y242" s="185"/>
      <c r="Z242" s="187"/>
      <c r="AA242" s="187"/>
      <c r="AB242" s="189"/>
    </row>
    <row r="243" spans="1:28" s="245" customFormat="1" x14ac:dyDescent="0.2">
      <c r="A243" s="283"/>
      <c r="B243" s="219"/>
      <c r="C243" s="219"/>
      <c r="D243" s="285"/>
      <c r="E243" s="253"/>
      <c r="F243" s="253"/>
      <c r="G243" s="254"/>
      <c r="H243" s="255"/>
      <c r="I243" s="256"/>
      <c r="J243" s="257"/>
      <c r="K243" s="286"/>
      <c r="L243" s="219"/>
      <c r="M243" s="219"/>
      <c r="W243" s="185"/>
      <c r="Y243" s="185"/>
      <c r="Z243" s="187"/>
      <c r="AA243" s="187"/>
      <c r="AB243" s="189"/>
    </row>
    <row r="244" spans="1:28" s="245" customFormat="1" x14ac:dyDescent="0.2">
      <c r="A244" s="283"/>
      <c r="B244" s="219"/>
      <c r="C244" s="219"/>
      <c r="D244" s="285"/>
      <c r="E244" s="253"/>
      <c r="F244" s="253"/>
      <c r="G244" s="254"/>
      <c r="H244" s="255"/>
      <c r="I244" s="256"/>
      <c r="J244" s="257"/>
      <c r="K244" s="286"/>
      <c r="L244" s="219"/>
      <c r="M244" s="219"/>
      <c r="W244" s="185"/>
      <c r="Y244" s="185"/>
      <c r="Z244" s="187"/>
      <c r="AA244" s="187"/>
      <c r="AB244" s="189"/>
    </row>
    <row r="245" spans="1:28" s="245" customFormat="1" x14ac:dyDescent="0.2">
      <c r="A245" s="283"/>
      <c r="B245" s="219"/>
      <c r="C245" s="219"/>
      <c r="D245" s="285"/>
      <c r="E245" s="253"/>
      <c r="F245" s="253"/>
      <c r="G245" s="254"/>
      <c r="H245" s="255"/>
      <c r="I245" s="256"/>
      <c r="J245" s="257"/>
      <c r="K245" s="286"/>
      <c r="L245" s="219"/>
      <c r="M245" s="219"/>
      <c r="W245" s="185"/>
      <c r="Y245" s="185"/>
      <c r="Z245" s="187"/>
      <c r="AA245" s="187"/>
      <c r="AB245" s="189"/>
    </row>
    <row r="246" spans="1:28" s="245" customFormat="1" x14ac:dyDescent="0.2">
      <c r="A246" s="283"/>
      <c r="B246" s="219"/>
      <c r="C246" s="219"/>
      <c r="D246" s="285"/>
      <c r="E246" s="253"/>
      <c r="F246" s="253"/>
      <c r="G246" s="254"/>
      <c r="H246" s="255"/>
      <c r="I246" s="256"/>
      <c r="J246" s="257"/>
      <c r="K246" s="286"/>
      <c r="L246" s="219"/>
      <c r="M246" s="219"/>
      <c r="W246" s="185"/>
      <c r="Y246" s="185"/>
      <c r="Z246" s="187"/>
      <c r="AA246" s="187"/>
      <c r="AB246" s="189"/>
    </row>
    <row r="247" spans="1:28" s="245" customFormat="1" x14ac:dyDescent="0.2">
      <c r="A247" s="283"/>
      <c r="B247" s="219"/>
      <c r="C247" s="219"/>
      <c r="D247" s="285"/>
      <c r="E247" s="253"/>
      <c r="F247" s="253"/>
      <c r="G247" s="254"/>
      <c r="H247" s="255"/>
      <c r="I247" s="256"/>
      <c r="J247" s="257"/>
      <c r="K247" s="286"/>
      <c r="L247" s="219"/>
      <c r="M247" s="219"/>
      <c r="W247" s="185"/>
      <c r="Y247" s="185"/>
      <c r="Z247" s="187"/>
      <c r="AA247" s="187"/>
      <c r="AB247" s="189"/>
    </row>
    <row r="248" spans="1:28" s="245" customFormat="1" x14ac:dyDescent="0.2">
      <c r="A248" s="283"/>
      <c r="B248" s="219"/>
      <c r="C248" s="219"/>
      <c r="D248" s="285"/>
      <c r="E248" s="253"/>
      <c r="F248" s="253"/>
      <c r="G248" s="254"/>
      <c r="H248" s="255"/>
      <c r="I248" s="256"/>
      <c r="J248" s="257"/>
      <c r="K248" s="286"/>
      <c r="L248" s="219"/>
      <c r="M248" s="219"/>
      <c r="W248" s="183"/>
      <c r="Y248" s="185"/>
      <c r="Z248" s="187"/>
      <c r="AA248" s="187"/>
      <c r="AB248" s="189"/>
    </row>
    <row r="249" spans="1:28" s="245" customFormat="1" x14ac:dyDescent="0.2">
      <c r="A249" s="283"/>
      <c r="B249" s="219"/>
      <c r="C249" s="219"/>
      <c r="D249" s="285"/>
      <c r="E249" s="253"/>
      <c r="F249" s="253"/>
      <c r="G249" s="254"/>
      <c r="H249" s="255"/>
      <c r="I249" s="256"/>
      <c r="J249" s="257"/>
      <c r="K249" s="286"/>
      <c r="L249" s="219"/>
      <c r="M249" s="219"/>
      <c r="W249" s="183"/>
      <c r="X249" s="223"/>
      <c r="Y249" s="183"/>
      <c r="Z249" s="187"/>
      <c r="AA249" s="187"/>
      <c r="AB249" s="189"/>
    </row>
    <row r="250" spans="1:28" s="245" customFormat="1" x14ac:dyDescent="0.2">
      <c r="A250" s="283"/>
      <c r="B250" s="219"/>
      <c r="C250" s="219"/>
      <c r="D250" s="285"/>
      <c r="E250" s="253"/>
      <c r="F250" s="253"/>
      <c r="G250" s="254"/>
      <c r="H250" s="255"/>
      <c r="I250" s="256"/>
      <c r="J250" s="257"/>
      <c r="K250" s="286"/>
      <c r="L250" s="219"/>
      <c r="M250" s="219"/>
      <c r="W250" s="183"/>
      <c r="X250" s="223"/>
      <c r="Y250" s="183"/>
      <c r="Z250" s="221"/>
      <c r="AA250" s="187"/>
      <c r="AB250" s="186"/>
    </row>
    <row r="251" spans="1:28" s="245" customFormat="1" x14ac:dyDescent="0.2">
      <c r="A251" s="283"/>
      <c r="B251" s="219"/>
      <c r="C251" s="219"/>
      <c r="D251" s="285"/>
      <c r="E251" s="253"/>
      <c r="F251" s="253"/>
      <c r="G251" s="254"/>
      <c r="H251" s="255"/>
      <c r="I251" s="256"/>
      <c r="J251" s="257"/>
      <c r="K251" s="286"/>
      <c r="L251" s="219"/>
      <c r="M251" s="219"/>
      <c r="P251" s="223"/>
      <c r="Q251" s="223"/>
      <c r="R251" s="223"/>
      <c r="S251" s="223"/>
      <c r="T251" s="223"/>
      <c r="U251" s="223"/>
      <c r="W251" s="183"/>
      <c r="X251" s="223"/>
      <c r="Y251" s="183"/>
      <c r="Z251" s="221"/>
      <c r="AA251" s="187"/>
      <c r="AB251" s="186"/>
    </row>
    <row r="252" spans="1:28" s="245" customFormat="1" x14ac:dyDescent="0.2">
      <c r="A252" s="283"/>
      <c r="B252" s="219"/>
      <c r="C252" s="219"/>
      <c r="D252" s="285"/>
      <c r="E252" s="253"/>
      <c r="F252" s="253"/>
      <c r="G252" s="254"/>
      <c r="H252" s="255"/>
      <c r="I252" s="256"/>
      <c r="J252" s="257"/>
      <c r="K252" s="286"/>
      <c r="L252" s="219"/>
      <c r="M252" s="219"/>
      <c r="P252" s="223"/>
      <c r="Q252" s="223"/>
      <c r="R252" s="223"/>
      <c r="S252" s="223"/>
      <c r="T252" s="223"/>
      <c r="U252" s="223"/>
      <c r="W252" s="183"/>
      <c r="X252" s="223"/>
      <c r="Y252" s="183"/>
      <c r="Z252" s="221"/>
      <c r="AA252" s="187"/>
      <c r="AB252" s="186"/>
    </row>
    <row r="253" spans="1:28" s="245" customFormat="1" x14ac:dyDescent="0.2">
      <c r="A253" s="283"/>
      <c r="B253" s="219"/>
      <c r="C253" s="219"/>
      <c r="D253" s="285"/>
      <c r="E253" s="253"/>
      <c r="F253" s="253"/>
      <c r="G253" s="254"/>
      <c r="H253" s="255"/>
      <c r="I253" s="256"/>
      <c r="J253" s="257"/>
      <c r="K253" s="286"/>
      <c r="L253" s="219"/>
      <c r="M253" s="219"/>
      <c r="P253" s="223"/>
      <c r="Q253" s="223"/>
      <c r="R253" s="223"/>
      <c r="S253" s="223"/>
      <c r="T253" s="223"/>
      <c r="U253" s="223"/>
      <c r="W253" s="183"/>
      <c r="X253" s="223"/>
      <c r="Y253" s="183"/>
      <c r="Z253" s="221"/>
      <c r="AA253" s="187"/>
      <c r="AB253" s="186"/>
    </row>
    <row r="254" spans="1:28" s="245" customFormat="1" x14ac:dyDescent="0.2">
      <c r="A254" s="283"/>
      <c r="B254" s="219"/>
      <c r="C254" s="219"/>
      <c r="D254" s="285"/>
      <c r="E254" s="253"/>
      <c r="F254" s="253"/>
      <c r="G254" s="254"/>
      <c r="H254" s="255"/>
      <c r="I254" s="256"/>
      <c r="J254" s="257"/>
      <c r="K254" s="286"/>
      <c r="L254" s="219"/>
      <c r="M254" s="219"/>
      <c r="P254" s="223"/>
      <c r="Q254" s="223"/>
      <c r="R254" s="223"/>
      <c r="S254" s="223"/>
      <c r="T254" s="223"/>
      <c r="U254" s="223"/>
      <c r="W254" s="183"/>
      <c r="X254" s="223"/>
      <c r="Y254" s="183"/>
      <c r="Z254" s="221"/>
      <c r="AA254" s="187"/>
      <c r="AB254" s="186"/>
    </row>
    <row r="255" spans="1:28" s="245" customFormat="1" x14ac:dyDescent="0.2">
      <c r="A255" s="283"/>
      <c r="B255" s="219"/>
      <c r="C255" s="219"/>
      <c r="D255" s="285"/>
      <c r="E255" s="253"/>
      <c r="F255" s="253"/>
      <c r="G255" s="254"/>
      <c r="H255" s="255"/>
      <c r="I255" s="256"/>
      <c r="J255" s="257"/>
      <c r="K255" s="286"/>
      <c r="L255" s="219"/>
      <c r="M255" s="219"/>
      <c r="P255" s="223"/>
      <c r="Q255" s="223"/>
      <c r="R255" s="223"/>
      <c r="S255" s="223"/>
      <c r="T255" s="223"/>
      <c r="U255" s="223"/>
      <c r="W255" s="183"/>
      <c r="X255" s="223"/>
      <c r="Y255" s="183"/>
      <c r="Z255" s="221"/>
      <c r="AA255" s="187"/>
      <c r="AB255" s="186"/>
    </row>
    <row r="256" spans="1:28" s="245" customFormat="1" x14ac:dyDescent="0.2">
      <c r="A256" s="283"/>
      <c r="B256" s="219"/>
      <c r="C256" s="219"/>
      <c r="D256" s="285"/>
      <c r="E256" s="253"/>
      <c r="F256" s="253"/>
      <c r="G256" s="254"/>
      <c r="H256" s="255"/>
      <c r="I256" s="256"/>
      <c r="J256" s="257"/>
      <c r="K256" s="286"/>
      <c r="L256" s="219"/>
      <c r="M256" s="219"/>
      <c r="O256" s="223"/>
      <c r="P256" s="223"/>
      <c r="Q256" s="223"/>
      <c r="R256" s="223"/>
      <c r="S256" s="223"/>
      <c r="T256" s="223"/>
      <c r="U256" s="223"/>
      <c r="W256" s="183"/>
      <c r="X256" s="223"/>
      <c r="Y256" s="183"/>
      <c r="Z256" s="221"/>
      <c r="AA256" s="187"/>
      <c r="AB256" s="186"/>
    </row>
    <row r="257" spans="1:28" s="245" customFormat="1" x14ac:dyDescent="0.2">
      <c r="A257" s="283"/>
      <c r="B257" s="219"/>
      <c r="C257" s="219"/>
      <c r="D257" s="285"/>
      <c r="E257" s="253"/>
      <c r="F257" s="253"/>
      <c r="G257" s="254"/>
      <c r="H257" s="255"/>
      <c r="I257" s="256"/>
      <c r="J257" s="257"/>
      <c r="K257" s="286"/>
      <c r="L257" s="219"/>
      <c r="M257" s="219"/>
      <c r="O257" s="223"/>
      <c r="P257" s="223"/>
      <c r="Q257" s="223"/>
      <c r="R257" s="223"/>
      <c r="S257" s="223"/>
      <c r="T257" s="223"/>
      <c r="U257" s="223"/>
      <c r="W257" s="183"/>
      <c r="X257" s="223"/>
      <c r="Y257" s="183"/>
      <c r="Z257" s="221"/>
      <c r="AA257" s="187"/>
      <c r="AB257" s="186"/>
    </row>
    <row r="258" spans="1:28" s="245" customFormat="1" x14ac:dyDescent="0.2">
      <c r="A258" s="283"/>
      <c r="B258" s="219"/>
      <c r="C258" s="219"/>
      <c r="D258" s="285"/>
      <c r="E258" s="253"/>
      <c r="F258" s="253"/>
      <c r="G258" s="254"/>
      <c r="H258" s="255"/>
      <c r="I258" s="256"/>
      <c r="J258" s="257"/>
      <c r="K258" s="286"/>
      <c r="L258" s="219"/>
      <c r="M258" s="219"/>
      <c r="O258" s="223"/>
      <c r="P258" s="223"/>
      <c r="Q258" s="223"/>
      <c r="R258" s="223"/>
      <c r="S258" s="223"/>
      <c r="T258" s="223"/>
      <c r="U258" s="223"/>
      <c r="W258" s="183"/>
      <c r="X258" s="223"/>
      <c r="Y258" s="183"/>
      <c r="Z258" s="221"/>
      <c r="AA258" s="187"/>
      <c r="AB258" s="186"/>
    </row>
    <row r="259" spans="1:28" s="245" customFormat="1" x14ac:dyDescent="0.2">
      <c r="A259" s="283"/>
      <c r="B259" s="219"/>
      <c r="C259" s="219"/>
      <c r="D259" s="285"/>
      <c r="E259" s="253"/>
      <c r="F259" s="253"/>
      <c r="G259" s="254"/>
      <c r="H259" s="255"/>
      <c r="I259" s="256"/>
      <c r="J259" s="257"/>
      <c r="K259" s="286"/>
      <c r="L259" s="219"/>
      <c r="M259" s="219"/>
      <c r="O259" s="223"/>
      <c r="P259" s="223"/>
      <c r="Q259" s="223"/>
      <c r="R259" s="223"/>
      <c r="S259" s="223"/>
      <c r="T259" s="223"/>
      <c r="U259" s="223"/>
      <c r="W259" s="183"/>
      <c r="X259" s="223"/>
      <c r="Y259" s="183"/>
      <c r="Z259" s="221"/>
      <c r="AA259" s="187"/>
      <c r="AB259" s="186"/>
    </row>
    <row r="260" spans="1:28" s="245" customFormat="1" x14ac:dyDescent="0.2">
      <c r="A260" s="283"/>
      <c r="B260" s="219"/>
      <c r="C260" s="219"/>
      <c r="D260" s="285"/>
      <c r="E260" s="253"/>
      <c r="F260" s="253"/>
      <c r="G260" s="254"/>
      <c r="H260" s="255"/>
      <c r="I260" s="256"/>
      <c r="J260" s="257"/>
      <c r="K260" s="286"/>
      <c r="L260" s="219"/>
      <c r="M260" s="219"/>
      <c r="O260" s="223"/>
      <c r="P260" s="223"/>
      <c r="Q260" s="223"/>
      <c r="R260" s="223"/>
      <c r="S260" s="223"/>
      <c r="T260" s="223"/>
      <c r="U260" s="223"/>
      <c r="W260" s="183"/>
      <c r="X260" s="223"/>
      <c r="Y260" s="183"/>
      <c r="Z260" s="221"/>
      <c r="AA260" s="187"/>
      <c r="AB260" s="186"/>
    </row>
    <row r="261" spans="1:28" s="245" customFormat="1" x14ac:dyDescent="0.2">
      <c r="A261" s="283"/>
      <c r="B261" s="219"/>
      <c r="C261" s="219"/>
      <c r="D261" s="285"/>
      <c r="E261" s="253"/>
      <c r="F261" s="253"/>
      <c r="G261" s="254"/>
      <c r="H261" s="255"/>
      <c r="I261" s="256"/>
      <c r="J261" s="257"/>
      <c r="K261" s="286"/>
      <c r="L261" s="219"/>
      <c r="M261" s="219"/>
      <c r="O261" s="223"/>
      <c r="P261" s="223"/>
      <c r="Q261" s="223"/>
      <c r="R261" s="223"/>
      <c r="S261" s="223"/>
      <c r="T261" s="223"/>
      <c r="U261" s="223"/>
      <c r="W261" s="183"/>
      <c r="X261" s="223"/>
      <c r="Y261" s="183"/>
      <c r="Z261" s="221"/>
      <c r="AA261" s="187"/>
      <c r="AB261" s="186"/>
    </row>
    <row r="262" spans="1:28" s="245" customFormat="1" x14ac:dyDescent="0.2">
      <c r="A262" s="283"/>
      <c r="B262" s="219"/>
      <c r="C262" s="219"/>
      <c r="D262" s="285"/>
      <c r="E262" s="253"/>
      <c r="F262" s="253"/>
      <c r="G262" s="254"/>
      <c r="H262" s="255"/>
      <c r="I262" s="256"/>
      <c r="J262" s="257"/>
      <c r="K262" s="286"/>
      <c r="L262" s="219"/>
      <c r="M262" s="219"/>
      <c r="O262" s="223"/>
      <c r="P262" s="223"/>
      <c r="Q262" s="223"/>
      <c r="R262" s="223"/>
      <c r="S262" s="223"/>
      <c r="T262" s="223"/>
      <c r="U262" s="223"/>
      <c r="W262" s="183"/>
      <c r="X262" s="223"/>
      <c r="Y262" s="183"/>
      <c r="Z262" s="221"/>
      <c r="AA262" s="187"/>
      <c r="AB262" s="186"/>
    </row>
    <row r="263" spans="1:28" s="245" customFormat="1" x14ac:dyDescent="0.2">
      <c r="A263" s="283"/>
      <c r="B263" s="219"/>
      <c r="C263" s="219"/>
      <c r="D263" s="285"/>
      <c r="E263" s="253"/>
      <c r="F263" s="253"/>
      <c r="G263" s="254"/>
      <c r="H263" s="255"/>
      <c r="I263" s="256"/>
      <c r="J263" s="257"/>
      <c r="K263" s="286"/>
      <c r="L263" s="219"/>
      <c r="M263" s="219"/>
      <c r="O263" s="223"/>
      <c r="P263" s="223"/>
      <c r="Q263" s="223"/>
      <c r="R263" s="223"/>
      <c r="S263" s="223"/>
      <c r="T263" s="223"/>
      <c r="U263" s="223"/>
      <c r="W263" s="183"/>
      <c r="X263" s="223"/>
      <c r="Y263" s="183"/>
      <c r="Z263" s="221"/>
      <c r="AA263" s="187"/>
      <c r="AB263" s="186"/>
    </row>
    <row r="264" spans="1:28" s="245" customFormat="1" x14ac:dyDescent="0.2">
      <c r="A264" s="283"/>
      <c r="B264" s="219"/>
      <c r="C264" s="219"/>
      <c r="D264" s="285"/>
      <c r="E264" s="253"/>
      <c r="F264" s="253"/>
      <c r="G264" s="254"/>
      <c r="H264" s="255"/>
      <c r="I264" s="256"/>
      <c r="J264" s="257"/>
      <c r="K264" s="286"/>
      <c r="L264" s="219"/>
      <c r="M264" s="219"/>
      <c r="O264" s="223"/>
      <c r="P264" s="223"/>
      <c r="Q264" s="223"/>
      <c r="R264" s="223"/>
      <c r="S264" s="223"/>
      <c r="T264" s="223"/>
      <c r="U264" s="223"/>
      <c r="W264" s="183"/>
      <c r="X264" s="223"/>
      <c r="Y264" s="183"/>
      <c r="Z264" s="221"/>
      <c r="AA264" s="187"/>
      <c r="AB264" s="186"/>
    </row>
    <row r="265" spans="1:28" s="245" customFormat="1" x14ac:dyDescent="0.2">
      <c r="A265" s="283"/>
      <c r="B265" s="219"/>
      <c r="C265" s="219"/>
      <c r="D265" s="285"/>
      <c r="E265" s="253"/>
      <c r="F265" s="253"/>
      <c r="G265" s="254"/>
      <c r="H265" s="255"/>
      <c r="I265" s="256"/>
      <c r="J265" s="257"/>
      <c r="K265" s="286"/>
      <c r="L265" s="219"/>
      <c r="M265" s="219"/>
      <c r="O265" s="223"/>
      <c r="P265" s="223"/>
      <c r="Q265" s="223"/>
      <c r="R265" s="223"/>
      <c r="S265" s="223"/>
      <c r="T265" s="223"/>
      <c r="U265" s="223"/>
      <c r="W265" s="183"/>
      <c r="X265" s="223"/>
      <c r="Y265" s="183"/>
      <c r="Z265" s="221"/>
      <c r="AA265" s="187"/>
      <c r="AB265" s="186"/>
    </row>
    <row r="266" spans="1:28" s="245" customFormat="1" x14ac:dyDescent="0.2">
      <c r="A266" s="283"/>
      <c r="B266" s="219"/>
      <c r="C266" s="219"/>
      <c r="D266" s="285"/>
      <c r="E266" s="253"/>
      <c r="F266" s="253"/>
      <c r="G266" s="254"/>
      <c r="H266" s="255"/>
      <c r="I266" s="256"/>
      <c r="J266" s="257"/>
      <c r="K266" s="286"/>
      <c r="L266" s="219"/>
      <c r="M266" s="219"/>
      <c r="O266" s="223"/>
      <c r="P266" s="223"/>
      <c r="Q266" s="223"/>
      <c r="R266" s="223"/>
      <c r="S266" s="223"/>
      <c r="T266" s="223"/>
      <c r="U266" s="223"/>
      <c r="W266" s="183"/>
      <c r="X266" s="223"/>
      <c r="Y266" s="183"/>
      <c r="Z266" s="221"/>
      <c r="AA266" s="187"/>
      <c r="AB266" s="186"/>
    </row>
    <row r="267" spans="1:28" s="245" customFormat="1" x14ac:dyDescent="0.2">
      <c r="A267" s="283"/>
      <c r="B267" s="219"/>
      <c r="C267" s="219"/>
      <c r="D267" s="285"/>
      <c r="E267" s="253"/>
      <c r="F267" s="253"/>
      <c r="G267" s="254"/>
      <c r="H267" s="255"/>
      <c r="I267" s="256"/>
      <c r="J267" s="257"/>
      <c r="K267" s="286"/>
      <c r="L267" s="219"/>
      <c r="M267" s="219"/>
      <c r="O267" s="223"/>
      <c r="P267" s="223"/>
      <c r="Q267" s="223"/>
      <c r="R267" s="223"/>
      <c r="S267" s="223"/>
      <c r="T267" s="223"/>
      <c r="U267" s="223"/>
      <c r="W267" s="183"/>
      <c r="X267" s="223"/>
      <c r="Y267" s="183"/>
      <c r="Z267" s="221"/>
      <c r="AA267" s="187"/>
      <c r="AB267" s="186"/>
    </row>
    <row r="268" spans="1:28" s="245" customFormat="1" x14ac:dyDescent="0.2">
      <c r="A268" s="283"/>
      <c r="B268" s="219"/>
      <c r="C268" s="219"/>
      <c r="D268" s="285"/>
      <c r="E268" s="253"/>
      <c r="F268" s="253"/>
      <c r="G268" s="254"/>
      <c r="H268" s="255"/>
      <c r="I268" s="256"/>
      <c r="J268" s="257"/>
      <c r="K268" s="286"/>
      <c r="L268" s="219"/>
      <c r="M268" s="219"/>
      <c r="O268" s="223"/>
      <c r="P268" s="223"/>
      <c r="Q268" s="223"/>
      <c r="R268" s="223"/>
      <c r="S268" s="223"/>
      <c r="T268" s="223"/>
      <c r="U268" s="223"/>
      <c r="W268" s="183"/>
      <c r="X268" s="223"/>
      <c r="Y268" s="183"/>
      <c r="Z268" s="221"/>
      <c r="AA268" s="187"/>
      <c r="AB268" s="186"/>
    </row>
    <row r="269" spans="1:28" s="245" customFormat="1" x14ac:dyDescent="0.2">
      <c r="A269" s="283"/>
      <c r="B269" s="219"/>
      <c r="C269" s="219"/>
      <c r="D269" s="285"/>
      <c r="E269" s="253"/>
      <c r="F269" s="253"/>
      <c r="G269" s="254"/>
      <c r="H269" s="255"/>
      <c r="I269" s="256"/>
      <c r="J269" s="257"/>
      <c r="K269" s="286"/>
      <c r="L269" s="219"/>
      <c r="M269" s="219"/>
      <c r="O269" s="223"/>
      <c r="P269" s="223"/>
      <c r="Q269" s="223"/>
      <c r="R269" s="223"/>
      <c r="S269" s="223"/>
      <c r="T269" s="223"/>
      <c r="U269" s="223"/>
      <c r="W269" s="183"/>
      <c r="X269" s="223"/>
      <c r="Y269" s="183"/>
      <c r="Z269" s="221"/>
      <c r="AA269" s="187"/>
      <c r="AB269" s="186"/>
    </row>
    <row r="270" spans="1:28" s="245" customFormat="1" x14ac:dyDescent="0.2">
      <c r="A270" s="283"/>
      <c r="B270" s="219"/>
      <c r="C270" s="219"/>
      <c r="D270" s="285"/>
      <c r="E270" s="253"/>
      <c r="F270" s="253"/>
      <c r="G270" s="254"/>
      <c r="H270" s="255"/>
      <c r="I270" s="256"/>
      <c r="J270" s="257"/>
      <c r="K270" s="286"/>
      <c r="L270" s="219"/>
      <c r="M270" s="219"/>
      <c r="O270" s="223"/>
      <c r="P270" s="223"/>
      <c r="Q270" s="223"/>
      <c r="R270" s="223"/>
      <c r="S270" s="223"/>
      <c r="T270" s="223"/>
      <c r="U270" s="223"/>
      <c r="W270" s="183"/>
      <c r="X270" s="223"/>
      <c r="Y270" s="183"/>
      <c r="Z270" s="221"/>
      <c r="AA270" s="187"/>
      <c r="AB270" s="186"/>
    </row>
    <row r="271" spans="1:28" s="245" customFormat="1" x14ac:dyDescent="0.2">
      <c r="A271" s="283"/>
      <c r="B271" s="219"/>
      <c r="C271" s="219"/>
      <c r="D271" s="285"/>
      <c r="E271" s="253"/>
      <c r="F271" s="253"/>
      <c r="G271" s="254"/>
      <c r="H271" s="255"/>
      <c r="I271" s="256"/>
      <c r="J271" s="257"/>
      <c r="K271" s="286"/>
      <c r="L271" s="219"/>
      <c r="M271" s="219"/>
      <c r="O271" s="223"/>
      <c r="P271" s="223"/>
      <c r="Q271" s="223"/>
      <c r="R271" s="223"/>
      <c r="S271" s="223"/>
      <c r="T271" s="223"/>
      <c r="U271" s="223"/>
      <c r="W271" s="183"/>
      <c r="X271" s="223"/>
      <c r="Y271" s="183"/>
      <c r="Z271" s="221"/>
      <c r="AA271" s="187"/>
      <c r="AB271" s="186"/>
    </row>
    <row r="272" spans="1:28" s="245" customFormat="1" x14ac:dyDescent="0.2">
      <c r="A272" s="283"/>
      <c r="B272" s="219"/>
      <c r="C272" s="219"/>
      <c r="D272" s="285"/>
      <c r="E272" s="253"/>
      <c r="F272" s="253"/>
      <c r="G272" s="254"/>
      <c r="H272" s="255"/>
      <c r="I272" s="256"/>
      <c r="J272" s="257"/>
      <c r="K272" s="286"/>
      <c r="L272" s="219"/>
      <c r="M272" s="219"/>
      <c r="O272" s="223"/>
      <c r="P272" s="223"/>
      <c r="Q272" s="223"/>
      <c r="R272" s="223"/>
      <c r="S272" s="223"/>
      <c r="T272" s="223"/>
      <c r="U272" s="223"/>
      <c r="W272" s="183"/>
      <c r="X272" s="223"/>
      <c r="Y272" s="183"/>
      <c r="Z272" s="221"/>
      <c r="AA272" s="187"/>
      <c r="AB272" s="186"/>
    </row>
    <row r="273" spans="1:31" s="245" customFormat="1" x14ac:dyDescent="0.2">
      <c r="A273" s="283"/>
      <c r="B273" s="219"/>
      <c r="C273" s="219"/>
      <c r="D273" s="285"/>
      <c r="E273" s="253"/>
      <c r="F273" s="253"/>
      <c r="G273" s="254"/>
      <c r="H273" s="255"/>
      <c r="I273" s="256"/>
      <c r="J273" s="257"/>
      <c r="K273" s="286"/>
      <c r="L273" s="219"/>
      <c r="M273" s="219"/>
      <c r="O273" s="223"/>
      <c r="P273" s="223"/>
      <c r="Q273" s="223"/>
      <c r="R273" s="223"/>
      <c r="S273" s="223"/>
      <c r="T273" s="223"/>
      <c r="U273" s="223"/>
      <c r="W273" s="183"/>
      <c r="X273" s="223"/>
      <c r="Y273" s="183"/>
      <c r="Z273" s="221"/>
      <c r="AA273" s="187"/>
      <c r="AB273" s="186"/>
    </row>
    <row r="274" spans="1:31" s="245" customFormat="1" x14ac:dyDescent="0.2">
      <c r="A274" s="283"/>
      <c r="B274" s="219"/>
      <c r="C274" s="219"/>
      <c r="D274" s="285"/>
      <c r="E274" s="253"/>
      <c r="F274" s="253"/>
      <c r="G274" s="254"/>
      <c r="H274" s="255"/>
      <c r="I274" s="256"/>
      <c r="J274" s="257"/>
      <c r="K274" s="286"/>
      <c r="L274" s="219"/>
      <c r="M274" s="219"/>
      <c r="O274" s="223"/>
      <c r="P274" s="223"/>
      <c r="Q274" s="223"/>
      <c r="R274" s="223"/>
      <c r="S274" s="223"/>
      <c r="T274" s="223"/>
      <c r="U274" s="223"/>
      <c r="W274" s="183"/>
      <c r="X274" s="223"/>
      <c r="Y274" s="183"/>
      <c r="Z274" s="221"/>
      <c r="AA274" s="187"/>
      <c r="AB274" s="186"/>
    </row>
    <row r="275" spans="1:31" s="245" customFormat="1" x14ac:dyDescent="0.2">
      <c r="A275" s="283"/>
      <c r="B275" s="219"/>
      <c r="C275" s="219"/>
      <c r="D275" s="285"/>
      <c r="E275" s="253"/>
      <c r="F275" s="253"/>
      <c r="G275" s="254"/>
      <c r="H275" s="255"/>
      <c r="I275" s="256"/>
      <c r="J275" s="257"/>
      <c r="K275" s="286"/>
      <c r="L275" s="219"/>
      <c r="M275" s="219"/>
      <c r="O275" s="223"/>
      <c r="P275" s="223"/>
      <c r="Q275" s="223"/>
      <c r="R275" s="223"/>
      <c r="S275" s="223"/>
      <c r="T275" s="223"/>
      <c r="U275" s="223"/>
      <c r="W275" s="183"/>
      <c r="X275" s="223"/>
      <c r="Y275" s="183"/>
      <c r="Z275" s="221"/>
      <c r="AA275" s="187"/>
      <c r="AB275" s="186"/>
    </row>
    <row r="276" spans="1:31" s="245" customFormat="1" x14ac:dyDescent="0.2">
      <c r="A276" s="283"/>
      <c r="B276" s="219"/>
      <c r="C276" s="219"/>
      <c r="D276" s="285"/>
      <c r="E276" s="253"/>
      <c r="F276" s="253"/>
      <c r="G276" s="254"/>
      <c r="H276" s="255"/>
      <c r="I276" s="256"/>
      <c r="J276" s="257"/>
      <c r="K276" s="286"/>
      <c r="L276" s="219"/>
      <c r="M276" s="219"/>
      <c r="O276" s="223"/>
      <c r="P276" s="223"/>
      <c r="Q276" s="223"/>
      <c r="R276" s="223"/>
      <c r="S276" s="223"/>
      <c r="T276" s="223"/>
      <c r="U276" s="223"/>
      <c r="W276" s="183"/>
      <c r="X276" s="223"/>
      <c r="Y276" s="183"/>
      <c r="Z276" s="221"/>
      <c r="AA276" s="187"/>
      <c r="AB276" s="186"/>
    </row>
    <row r="277" spans="1:31" s="245" customFormat="1" x14ac:dyDescent="0.2">
      <c r="A277" s="283"/>
      <c r="B277" s="219"/>
      <c r="C277" s="219"/>
      <c r="D277" s="285"/>
      <c r="E277" s="253"/>
      <c r="F277" s="253"/>
      <c r="G277" s="254"/>
      <c r="H277" s="255"/>
      <c r="I277" s="256"/>
      <c r="J277" s="257"/>
      <c r="K277" s="286"/>
      <c r="L277" s="219"/>
      <c r="M277" s="219"/>
      <c r="O277" s="223"/>
      <c r="P277" s="223"/>
      <c r="Q277" s="223"/>
      <c r="R277" s="223"/>
      <c r="S277" s="223"/>
      <c r="T277" s="223"/>
      <c r="U277" s="223"/>
      <c r="W277" s="183"/>
      <c r="X277" s="223"/>
      <c r="Y277" s="183"/>
      <c r="Z277" s="221"/>
      <c r="AA277" s="187"/>
      <c r="AB277" s="186"/>
      <c r="AC277" s="223"/>
    </row>
    <row r="278" spans="1:31" s="245" customFormat="1" x14ac:dyDescent="0.2">
      <c r="A278" s="283"/>
      <c r="B278" s="219"/>
      <c r="C278" s="219"/>
      <c r="D278" s="285"/>
      <c r="E278" s="253"/>
      <c r="F278" s="253"/>
      <c r="G278" s="254"/>
      <c r="H278" s="255"/>
      <c r="I278" s="256"/>
      <c r="J278" s="257"/>
      <c r="K278" s="286"/>
      <c r="L278" s="219"/>
      <c r="M278" s="219"/>
      <c r="O278" s="223"/>
      <c r="P278" s="223"/>
      <c r="Q278" s="223"/>
      <c r="R278" s="223"/>
      <c r="S278" s="223"/>
      <c r="T278" s="223"/>
      <c r="U278" s="223"/>
      <c r="W278" s="183"/>
      <c r="X278" s="223"/>
      <c r="Y278" s="183"/>
      <c r="Z278" s="221"/>
      <c r="AA278" s="187"/>
      <c r="AB278" s="186"/>
      <c r="AC278" s="223"/>
    </row>
    <row r="279" spans="1:31" s="245" customFormat="1" x14ac:dyDescent="0.2">
      <c r="A279" s="283"/>
      <c r="B279" s="219"/>
      <c r="C279" s="219"/>
      <c r="D279" s="285"/>
      <c r="E279" s="253"/>
      <c r="F279" s="253"/>
      <c r="G279" s="254"/>
      <c r="H279" s="255"/>
      <c r="I279" s="256"/>
      <c r="J279" s="257"/>
      <c r="K279" s="286"/>
      <c r="L279" s="219"/>
      <c r="M279" s="219"/>
      <c r="O279" s="223"/>
      <c r="P279" s="223"/>
      <c r="Q279" s="223"/>
      <c r="R279" s="223"/>
      <c r="S279" s="223"/>
      <c r="T279" s="223"/>
      <c r="U279" s="223"/>
      <c r="W279" s="183"/>
      <c r="X279" s="223"/>
      <c r="Y279" s="183"/>
      <c r="Z279" s="221"/>
      <c r="AA279" s="187"/>
      <c r="AB279" s="186"/>
      <c r="AC279" s="223"/>
    </row>
    <row r="280" spans="1:31" s="245" customFormat="1" x14ac:dyDescent="0.2">
      <c r="A280" s="283"/>
      <c r="B280" s="219"/>
      <c r="C280" s="219"/>
      <c r="D280" s="285"/>
      <c r="E280" s="253"/>
      <c r="F280" s="253"/>
      <c r="G280" s="254"/>
      <c r="H280" s="255"/>
      <c r="I280" s="256"/>
      <c r="J280" s="257"/>
      <c r="K280" s="286"/>
      <c r="L280" s="219"/>
      <c r="M280" s="219"/>
      <c r="O280" s="223"/>
      <c r="P280" s="223"/>
      <c r="Q280" s="223"/>
      <c r="R280" s="223"/>
      <c r="S280" s="223"/>
      <c r="T280" s="223"/>
      <c r="U280" s="223"/>
      <c r="W280" s="185"/>
      <c r="X280" s="223"/>
      <c r="Y280" s="183"/>
      <c r="Z280" s="221"/>
      <c r="AA280" s="187"/>
      <c r="AB280" s="186"/>
      <c r="AC280" s="223"/>
    </row>
    <row r="281" spans="1:31" s="245" customFormat="1" x14ac:dyDescent="0.2">
      <c r="A281" s="283"/>
      <c r="B281" s="219"/>
      <c r="C281" s="219"/>
      <c r="D281" s="285"/>
      <c r="E281" s="253"/>
      <c r="F281" s="253"/>
      <c r="G281" s="254"/>
      <c r="H281" s="255"/>
      <c r="I281" s="256"/>
      <c r="J281" s="257"/>
      <c r="K281" s="286"/>
      <c r="L281" s="219"/>
      <c r="M281" s="219"/>
      <c r="O281" s="223"/>
      <c r="P281" s="223"/>
      <c r="Q281" s="223"/>
      <c r="R281" s="223"/>
      <c r="S281" s="223"/>
      <c r="T281" s="223"/>
      <c r="U281" s="223"/>
      <c r="W281" s="185"/>
      <c r="Y281" s="185"/>
      <c r="Z281" s="221"/>
      <c r="AA281" s="187"/>
      <c r="AB281" s="186"/>
      <c r="AC281" s="223"/>
    </row>
    <row r="282" spans="1:31" s="245" customFormat="1" x14ac:dyDescent="0.2">
      <c r="A282" s="283"/>
      <c r="B282" s="219"/>
      <c r="C282" s="219"/>
      <c r="D282" s="285"/>
      <c r="E282" s="253"/>
      <c r="F282" s="253"/>
      <c r="G282" s="254"/>
      <c r="H282" s="255"/>
      <c r="I282" s="256"/>
      <c r="J282" s="257"/>
      <c r="K282" s="286"/>
      <c r="L282" s="219"/>
      <c r="M282" s="219"/>
      <c r="O282" s="223"/>
      <c r="P282" s="223"/>
      <c r="Q282" s="223"/>
      <c r="R282" s="223"/>
      <c r="S282" s="223"/>
      <c r="T282" s="223"/>
      <c r="U282" s="223"/>
      <c r="W282" s="185"/>
      <c r="Y282" s="185"/>
      <c r="Z282" s="187"/>
      <c r="AA282" s="187"/>
      <c r="AB282" s="189"/>
      <c r="AC282" s="223"/>
      <c r="AD282" s="223"/>
    </row>
    <row r="283" spans="1:31" s="245" customFormat="1" x14ac:dyDescent="0.2">
      <c r="A283" s="283"/>
      <c r="B283" s="219"/>
      <c r="C283" s="219"/>
      <c r="D283" s="285"/>
      <c r="E283" s="253"/>
      <c r="F283" s="253"/>
      <c r="G283" s="254"/>
      <c r="H283" s="255"/>
      <c r="I283" s="256"/>
      <c r="J283" s="257"/>
      <c r="K283" s="286"/>
      <c r="L283" s="219"/>
      <c r="M283" s="219"/>
      <c r="O283" s="223"/>
      <c r="W283" s="185"/>
      <c r="Y283" s="185"/>
      <c r="Z283" s="187"/>
      <c r="AA283" s="187"/>
      <c r="AB283" s="189"/>
      <c r="AC283" s="223"/>
      <c r="AD283" s="223"/>
    </row>
    <row r="284" spans="1:31" s="245" customFormat="1" x14ac:dyDescent="0.2">
      <c r="A284" s="283"/>
      <c r="B284" s="219"/>
      <c r="C284" s="219"/>
      <c r="D284" s="285"/>
      <c r="E284" s="253"/>
      <c r="F284" s="253"/>
      <c r="G284" s="254"/>
      <c r="H284" s="255"/>
      <c r="I284" s="256"/>
      <c r="J284" s="257"/>
      <c r="K284" s="286"/>
      <c r="L284" s="219"/>
      <c r="M284" s="219"/>
      <c r="O284" s="223"/>
      <c r="W284" s="185"/>
      <c r="Y284" s="185"/>
      <c r="Z284" s="187"/>
      <c r="AA284" s="187"/>
      <c r="AB284" s="189"/>
      <c r="AC284" s="223"/>
      <c r="AD284" s="223"/>
    </row>
    <row r="285" spans="1:31" s="245" customFormat="1" x14ac:dyDescent="0.2">
      <c r="A285" s="283"/>
      <c r="B285" s="219"/>
      <c r="C285" s="219"/>
      <c r="D285" s="285"/>
      <c r="E285" s="253"/>
      <c r="F285" s="253"/>
      <c r="G285" s="254"/>
      <c r="H285" s="255"/>
      <c r="I285" s="256"/>
      <c r="J285" s="257"/>
      <c r="K285" s="286"/>
      <c r="L285" s="219"/>
      <c r="M285" s="219"/>
      <c r="O285" s="223"/>
      <c r="W285" s="185"/>
      <c r="Y285" s="185"/>
      <c r="Z285" s="187"/>
      <c r="AA285" s="187"/>
      <c r="AB285" s="189"/>
      <c r="AC285" s="223"/>
      <c r="AD285" s="223"/>
      <c r="AE285" s="223"/>
    </row>
    <row r="286" spans="1:31" s="245" customFormat="1" x14ac:dyDescent="0.2">
      <c r="A286" s="283"/>
      <c r="B286" s="219"/>
      <c r="C286" s="219"/>
      <c r="D286" s="285"/>
      <c r="E286" s="253"/>
      <c r="F286" s="253"/>
      <c r="G286" s="254"/>
      <c r="H286" s="255"/>
      <c r="I286" s="256"/>
      <c r="J286" s="257"/>
      <c r="K286" s="286"/>
      <c r="L286" s="219"/>
      <c r="M286" s="219"/>
      <c r="O286" s="223"/>
      <c r="W286" s="185"/>
      <c r="Y286" s="185"/>
      <c r="Z286" s="187"/>
      <c r="AA286" s="187"/>
      <c r="AB286" s="189"/>
      <c r="AC286" s="223"/>
      <c r="AD286" s="223"/>
      <c r="AE286" s="223"/>
    </row>
    <row r="287" spans="1:31" s="245" customFormat="1" x14ac:dyDescent="0.2">
      <c r="A287" s="283"/>
      <c r="B287" s="219"/>
      <c r="C287" s="219"/>
      <c r="D287" s="285"/>
      <c r="E287" s="253"/>
      <c r="F287" s="253"/>
      <c r="G287" s="254"/>
      <c r="H287" s="255"/>
      <c r="I287" s="256"/>
      <c r="J287" s="257"/>
      <c r="K287" s="286"/>
      <c r="L287" s="219"/>
      <c r="M287" s="219"/>
      <c r="O287" s="223"/>
      <c r="W287" s="185"/>
      <c r="Y287" s="185"/>
      <c r="Z287" s="187"/>
      <c r="AA287" s="187"/>
      <c r="AB287" s="189"/>
      <c r="AC287" s="223"/>
      <c r="AD287" s="223"/>
      <c r="AE287" s="223"/>
    </row>
    <row r="288" spans="1:31" s="245" customFormat="1" x14ac:dyDescent="0.2">
      <c r="A288" s="283"/>
      <c r="B288" s="219"/>
      <c r="C288" s="219"/>
      <c r="D288" s="285"/>
      <c r="E288" s="253"/>
      <c r="F288" s="253"/>
      <c r="G288" s="254"/>
      <c r="H288" s="255"/>
      <c r="I288" s="256"/>
      <c r="J288" s="257"/>
      <c r="K288" s="286"/>
      <c r="L288" s="219"/>
      <c r="M288" s="219"/>
      <c r="W288" s="185"/>
      <c r="Y288" s="185"/>
      <c r="Z288" s="187"/>
      <c r="AA288" s="187"/>
      <c r="AB288" s="189"/>
      <c r="AC288" s="223"/>
      <c r="AD288" s="223"/>
      <c r="AE288" s="223"/>
    </row>
    <row r="289" spans="1:32" s="245" customFormat="1" x14ac:dyDescent="0.2">
      <c r="A289" s="283"/>
      <c r="B289" s="219"/>
      <c r="C289" s="219"/>
      <c r="D289" s="285"/>
      <c r="E289" s="253"/>
      <c r="F289" s="253"/>
      <c r="G289" s="254"/>
      <c r="H289" s="255"/>
      <c r="I289" s="256"/>
      <c r="J289" s="257"/>
      <c r="K289" s="286"/>
      <c r="L289" s="219"/>
      <c r="M289" s="219"/>
      <c r="W289" s="185"/>
      <c r="Y289" s="185"/>
      <c r="Z289" s="187"/>
      <c r="AA289" s="187"/>
      <c r="AB289" s="189"/>
      <c r="AC289" s="223"/>
      <c r="AD289" s="223"/>
      <c r="AE289" s="223"/>
    </row>
    <row r="290" spans="1:32" s="245" customFormat="1" x14ac:dyDescent="0.2">
      <c r="A290" s="283"/>
      <c r="B290" s="219"/>
      <c r="C290" s="219"/>
      <c r="D290" s="285"/>
      <c r="E290" s="253"/>
      <c r="F290" s="253"/>
      <c r="G290" s="254"/>
      <c r="H290" s="255"/>
      <c r="I290" s="256"/>
      <c r="J290" s="257"/>
      <c r="K290" s="286"/>
      <c r="L290" s="219"/>
      <c r="M290" s="219"/>
      <c r="W290" s="185"/>
      <c r="Y290" s="185"/>
      <c r="Z290" s="187"/>
      <c r="AA290" s="187"/>
      <c r="AB290" s="189"/>
      <c r="AC290" s="223"/>
      <c r="AD290" s="223"/>
      <c r="AE290" s="223"/>
    </row>
    <row r="291" spans="1:32" s="245" customFormat="1" x14ac:dyDescent="0.2">
      <c r="A291" s="283"/>
      <c r="B291" s="219"/>
      <c r="C291" s="219"/>
      <c r="D291" s="285"/>
      <c r="E291" s="253"/>
      <c r="F291" s="253"/>
      <c r="G291" s="254"/>
      <c r="H291" s="255"/>
      <c r="I291" s="256"/>
      <c r="J291" s="257"/>
      <c r="K291" s="286"/>
      <c r="L291" s="219"/>
      <c r="M291" s="219"/>
      <c r="W291" s="185"/>
      <c r="Y291" s="185"/>
      <c r="Z291" s="187"/>
      <c r="AA291" s="187"/>
      <c r="AB291" s="189"/>
      <c r="AC291" s="223"/>
      <c r="AD291" s="223"/>
      <c r="AE291" s="223"/>
      <c r="AF291" s="223"/>
    </row>
    <row r="292" spans="1:32" x14ac:dyDescent="0.2">
      <c r="O292" s="245"/>
      <c r="P292" s="245"/>
      <c r="Q292" s="245"/>
      <c r="R292" s="245"/>
      <c r="S292" s="245"/>
      <c r="T292" s="245"/>
      <c r="U292" s="245"/>
      <c r="W292" s="185"/>
      <c r="X292" s="245"/>
      <c r="Y292" s="185"/>
      <c r="Z292" s="187"/>
      <c r="AB292" s="189"/>
    </row>
    <row r="293" spans="1:32" x14ac:dyDescent="0.2">
      <c r="O293" s="245"/>
      <c r="P293" s="245"/>
      <c r="Q293" s="245"/>
      <c r="R293" s="245"/>
      <c r="S293" s="245"/>
      <c r="T293" s="245"/>
      <c r="U293" s="245"/>
      <c r="W293" s="185"/>
      <c r="X293" s="245"/>
      <c r="Y293" s="185"/>
      <c r="Z293" s="187"/>
      <c r="AB293" s="189"/>
    </row>
    <row r="294" spans="1:32" x14ac:dyDescent="0.2">
      <c r="O294" s="245"/>
      <c r="P294" s="245"/>
      <c r="Q294" s="245"/>
      <c r="R294" s="245"/>
      <c r="S294" s="245"/>
      <c r="T294" s="245"/>
      <c r="U294" s="245"/>
      <c r="W294" s="185"/>
      <c r="X294" s="245"/>
      <c r="Y294" s="185"/>
      <c r="Z294" s="187"/>
      <c r="AB294" s="189"/>
    </row>
    <row r="295" spans="1:32" x14ac:dyDescent="0.2">
      <c r="O295" s="245"/>
      <c r="P295" s="245"/>
      <c r="Q295" s="245"/>
      <c r="R295" s="245"/>
      <c r="S295" s="245"/>
      <c r="T295" s="245"/>
      <c r="U295" s="245"/>
      <c r="W295" s="185"/>
      <c r="X295" s="245"/>
      <c r="Y295" s="185"/>
      <c r="Z295" s="187"/>
      <c r="AB295" s="189"/>
    </row>
    <row r="296" spans="1:32" x14ac:dyDescent="0.2">
      <c r="O296" s="245"/>
      <c r="P296" s="245"/>
      <c r="Q296" s="245"/>
      <c r="R296" s="245"/>
      <c r="S296" s="245"/>
      <c r="T296" s="245"/>
      <c r="U296" s="245"/>
      <c r="W296" s="185"/>
      <c r="X296" s="245"/>
      <c r="Y296" s="185"/>
      <c r="Z296" s="187"/>
      <c r="AB296" s="189"/>
    </row>
    <row r="297" spans="1:32" x14ac:dyDescent="0.2">
      <c r="O297" s="245"/>
      <c r="P297" s="245"/>
      <c r="Q297" s="245"/>
      <c r="R297" s="245"/>
      <c r="S297" s="245"/>
      <c r="T297" s="245"/>
      <c r="U297" s="245"/>
      <c r="W297" s="185"/>
      <c r="X297" s="245"/>
      <c r="Y297" s="185"/>
      <c r="Z297" s="187"/>
      <c r="AB297" s="189"/>
    </row>
    <row r="298" spans="1:32" x14ac:dyDescent="0.2">
      <c r="O298" s="245"/>
      <c r="P298" s="245"/>
      <c r="Q298" s="245"/>
      <c r="R298" s="245"/>
      <c r="S298" s="245"/>
      <c r="T298" s="245"/>
      <c r="U298" s="245"/>
      <c r="W298" s="185"/>
      <c r="X298" s="245"/>
      <c r="Y298" s="185"/>
      <c r="Z298" s="187"/>
      <c r="AB298" s="189"/>
    </row>
    <row r="299" spans="1:32" x14ac:dyDescent="0.2">
      <c r="O299" s="245"/>
      <c r="P299" s="245"/>
      <c r="Q299" s="245"/>
      <c r="R299" s="245"/>
      <c r="S299" s="245"/>
      <c r="T299" s="245"/>
      <c r="U299" s="245"/>
      <c r="W299" s="185"/>
      <c r="X299" s="245"/>
      <c r="Y299" s="185"/>
      <c r="Z299" s="187"/>
      <c r="AB299" s="189"/>
    </row>
    <row r="300" spans="1:32" x14ac:dyDescent="0.2">
      <c r="O300" s="245"/>
      <c r="P300" s="245"/>
      <c r="Q300" s="245"/>
      <c r="R300" s="245"/>
      <c r="S300" s="245"/>
      <c r="T300" s="245"/>
      <c r="U300" s="245"/>
      <c r="W300" s="185"/>
      <c r="X300" s="245"/>
      <c r="Y300" s="185"/>
      <c r="Z300" s="187"/>
      <c r="AB300" s="189"/>
    </row>
    <row r="301" spans="1:32" x14ac:dyDescent="0.2">
      <c r="O301" s="245"/>
      <c r="P301" s="245"/>
      <c r="Q301" s="245"/>
      <c r="R301" s="245"/>
      <c r="S301" s="245"/>
      <c r="T301" s="245"/>
      <c r="U301" s="245"/>
      <c r="W301" s="185"/>
      <c r="X301" s="245"/>
      <c r="Y301" s="185"/>
      <c r="Z301" s="187"/>
      <c r="AB301" s="189"/>
    </row>
    <row r="302" spans="1:32" x14ac:dyDescent="0.2">
      <c r="O302" s="245"/>
      <c r="P302" s="245"/>
      <c r="Q302" s="245"/>
      <c r="R302" s="245"/>
      <c r="S302" s="245"/>
      <c r="T302" s="245"/>
      <c r="U302" s="245"/>
      <c r="W302" s="185"/>
      <c r="X302" s="245"/>
      <c r="Y302" s="185"/>
      <c r="Z302" s="187"/>
      <c r="AB302" s="189"/>
    </row>
    <row r="303" spans="1:32" x14ac:dyDescent="0.2">
      <c r="O303" s="245"/>
      <c r="P303" s="245"/>
      <c r="Q303" s="245"/>
      <c r="R303" s="245"/>
      <c r="S303" s="245"/>
      <c r="T303" s="245"/>
      <c r="U303" s="245"/>
      <c r="W303" s="185"/>
      <c r="X303" s="245"/>
      <c r="Y303" s="185"/>
      <c r="Z303" s="187"/>
      <c r="AB303" s="189"/>
    </row>
    <row r="304" spans="1:32" x14ac:dyDescent="0.2">
      <c r="O304" s="245"/>
      <c r="P304" s="245"/>
      <c r="Q304" s="245"/>
      <c r="R304" s="245"/>
      <c r="S304" s="245"/>
      <c r="T304" s="245"/>
      <c r="U304" s="245"/>
      <c r="W304" s="185"/>
      <c r="X304" s="245"/>
      <c r="Y304" s="185"/>
      <c r="Z304" s="187"/>
      <c r="AB304" s="189"/>
    </row>
    <row r="305" spans="15:31" x14ac:dyDescent="0.2">
      <c r="O305" s="245"/>
      <c r="P305" s="245"/>
      <c r="Q305" s="245"/>
      <c r="R305" s="245"/>
      <c r="S305" s="245"/>
      <c r="T305" s="245"/>
      <c r="U305" s="245"/>
      <c r="W305" s="185"/>
      <c r="X305" s="245"/>
      <c r="Y305" s="185"/>
      <c r="Z305" s="187"/>
      <c r="AB305" s="189"/>
    </row>
    <row r="306" spans="15:31" x14ac:dyDescent="0.2">
      <c r="O306" s="245"/>
      <c r="P306" s="245"/>
      <c r="Q306" s="245"/>
      <c r="R306" s="245"/>
      <c r="S306" s="245"/>
      <c r="T306" s="245"/>
      <c r="U306" s="245"/>
      <c r="W306" s="185"/>
      <c r="X306" s="245"/>
      <c r="Y306" s="185"/>
      <c r="Z306" s="187"/>
      <c r="AB306" s="189"/>
    </row>
    <row r="307" spans="15:31" x14ac:dyDescent="0.2">
      <c r="O307" s="245"/>
      <c r="P307" s="245"/>
      <c r="Q307" s="245"/>
      <c r="R307" s="245"/>
      <c r="S307" s="245"/>
      <c r="T307" s="245"/>
      <c r="U307" s="245"/>
      <c r="W307" s="185"/>
      <c r="X307" s="245"/>
      <c r="Y307" s="185"/>
      <c r="Z307" s="187"/>
      <c r="AB307" s="189"/>
    </row>
    <row r="308" spans="15:31" x14ac:dyDescent="0.2">
      <c r="O308" s="245"/>
      <c r="P308" s="245"/>
      <c r="Q308" s="245"/>
      <c r="R308" s="245"/>
      <c r="S308" s="245"/>
      <c r="T308" s="245"/>
      <c r="U308" s="245"/>
      <c r="W308" s="185"/>
      <c r="X308" s="245"/>
      <c r="Y308" s="185"/>
      <c r="Z308" s="187"/>
      <c r="AB308" s="189"/>
    </row>
    <row r="309" spans="15:31" x14ac:dyDescent="0.2">
      <c r="O309" s="245"/>
      <c r="P309" s="245"/>
      <c r="Q309" s="245"/>
      <c r="R309" s="245"/>
      <c r="S309" s="245"/>
      <c r="T309" s="245"/>
      <c r="U309" s="245"/>
      <c r="W309" s="185"/>
      <c r="X309" s="245"/>
      <c r="Y309" s="185"/>
      <c r="Z309" s="187"/>
      <c r="AB309" s="189"/>
      <c r="AC309" s="245"/>
    </row>
    <row r="310" spans="15:31" x14ac:dyDescent="0.2">
      <c r="O310" s="245"/>
      <c r="P310" s="245"/>
      <c r="Q310" s="245"/>
      <c r="R310" s="245"/>
      <c r="S310" s="245"/>
      <c r="T310" s="245"/>
      <c r="U310" s="245"/>
      <c r="W310" s="185"/>
      <c r="X310" s="245"/>
      <c r="Y310" s="185"/>
      <c r="Z310" s="187"/>
      <c r="AB310" s="189"/>
      <c r="AC310" s="245"/>
    </row>
    <row r="311" spans="15:31" x14ac:dyDescent="0.2">
      <c r="O311" s="245"/>
      <c r="P311" s="245"/>
      <c r="Q311" s="245"/>
      <c r="R311" s="245"/>
      <c r="S311" s="245"/>
      <c r="T311" s="245"/>
      <c r="U311" s="245"/>
      <c r="W311" s="185"/>
      <c r="X311" s="245"/>
      <c r="Y311" s="185"/>
      <c r="Z311" s="187"/>
      <c r="AB311" s="189"/>
      <c r="AC311" s="245"/>
    </row>
    <row r="312" spans="15:31" x14ac:dyDescent="0.2">
      <c r="O312" s="245"/>
      <c r="P312" s="245"/>
      <c r="Q312" s="245"/>
      <c r="R312" s="245"/>
      <c r="S312" s="245"/>
      <c r="T312" s="245"/>
      <c r="U312" s="245"/>
      <c r="W312" s="185"/>
      <c r="X312" s="245"/>
      <c r="Y312" s="185"/>
      <c r="Z312" s="187"/>
      <c r="AB312" s="189"/>
      <c r="AC312" s="245"/>
    </row>
    <row r="313" spans="15:31" x14ac:dyDescent="0.2">
      <c r="O313" s="245"/>
      <c r="P313" s="245"/>
      <c r="Q313" s="245"/>
      <c r="R313" s="245"/>
      <c r="S313" s="245"/>
      <c r="T313" s="245"/>
      <c r="U313" s="245"/>
      <c r="W313" s="185"/>
      <c r="X313" s="245"/>
      <c r="Y313" s="185"/>
      <c r="Z313" s="187"/>
      <c r="AB313" s="189"/>
      <c r="AC313" s="245"/>
    </row>
    <row r="314" spans="15:31" x14ac:dyDescent="0.2">
      <c r="O314" s="245"/>
      <c r="P314" s="245"/>
      <c r="Q314" s="245"/>
      <c r="R314" s="245"/>
      <c r="S314" s="245"/>
      <c r="T314" s="245"/>
      <c r="U314" s="245"/>
      <c r="W314" s="185"/>
      <c r="X314" s="245"/>
      <c r="Y314" s="185"/>
      <c r="Z314" s="187"/>
      <c r="AB314" s="189"/>
      <c r="AC314" s="245"/>
      <c r="AD314" s="245"/>
    </row>
    <row r="315" spans="15:31" x14ac:dyDescent="0.2">
      <c r="O315" s="245"/>
      <c r="P315" s="245"/>
      <c r="Q315" s="245"/>
      <c r="R315" s="245"/>
      <c r="S315" s="245"/>
      <c r="T315" s="245"/>
      <c r="U315" s="245"/>
      <c r="W315" s="185"/>
      <c r="X315" s="245"/>
      <c r="Y315" s="185"/>
      <c r="Z315" s="187"/>
      <c r="AB315" s="189"/>
      <c r="AC315" s="245"/>
      <c r="AD315" s="245"/>
    </row>
    <row r="316" spans="15:31" x14ac:dyDescent="0.2">
      <c r="O316" s="245"/>
      <c r="P316" s="245"/>
      <c r="Q316" s="245"/>
      <c r="R316" s="245"/>
      <c r="S316" s="245"/>
      <c r="T316" s="245"/>
      <c r="U316" s="245"/>
      <c r="W316" s="185"/>
      <c r="X316" s="245"/>
      <c r="Y316" s="185"/>
      <c r="Z316" s="187"/>
      <c r="AB316" s="189"/>
      <c r="AC316" s="245"/>
      <c r="AD316" s="245"/>
    </row>
    <row r="317" spans="15:31" x14ac:dyDescent="0.2">
      <c r="O317" s="245"/>
      <c r="P317" s="245"/>
      <c r="Q317" s="245"/>
      <c r="R317" s="245"/>
      <c r="S317" s="245"/>
      <c r="T317" s="245"/>
      <c r="U317" s="245"/>
      <c r="W317" s="185"/>
      <c r="X317" s="245"/>
      <c r="Y317" s="185"/>
      <c r="Z317" s="187"/>
      <c r="AB317" s="189"/>
      <c r="AC317" s="245"/>
      <c r="AD317" s="245"/>
      <c r="AE317" s="245"/>
    </row>
    <row r="318" spans="15:31" x14ac:dyDescent="0.2">
      <c r="O318" s="245"/>
      <c r="P318" s="245"/>
      <c r="Q318" s="245"/>
      <c r="R318" s="245"/>
      <c r="S318" s="245"/>
      <c r="T318" s="245"/>
      <c r="U318" s="245"/>
      <c r="W318" s="185"/>
      <c r="X318" s="245"/>
      <c r="Y318" s="185"/>
      <c r="Z318" s="187"/>
      <c r="AB318" s="189"/>
      <c r="AC318" s="245"/>
      <c r="AD318" s="245"/>
      <c r="AE318" s="245"/>
    </row>
    <row r="319" spans="15:31" x14ac:dyDescent="0.2">
      <c r="O319" s="245"/>
      <c r="P319" s="245"/>
      <c r="Q319" s="245"/>
      <c r="R319" s="245"/>
      <c r="S319" s="245"/>
      <c r="T319" s="245"/>
      <c r="U319" s="245"/>
      <c r="W319" s="185"/>
      <c r="X319" s="245"/>
      <c r="Y319" s="185"/>
      <c r="Z319" s="187"/>
      <c r="AB319" s="189"/>
      <c r="AC319" s="245"/>
      <c r="AD319" s="245"/>
      <c r="AE319" s="245"/>
    </row>
    <row r="320" spans="15:31" x14ac:dyDescent="0.2">
      <c r="O320" s="245"/>
      <c r="P320" s="245"/>
      <c r="Q320" s="245"/>
      <c r="R320" s="245"/>
      <c r="S320" s="245"/>
      <c r="T320" s="245"/>
      <c r="U320" s="245"/>
      <c r="W320" s="185"/>
      <c r="X320" s="245"/>
      <c r="Y320" s="185"/>
      <c r="Z320" s="187"/>
      <c r="AB320" s="189"/>
      <c r="AC320" s="245"/>
      <c r="AD320" s="245"/>
      <c r="AE320" s="245"/>
    </row>
    <row r="321" spans="1:32" x14ac:dyDescent="0.2">
      <c r="O321" s="245"/>
      <c r="P321" s="245"/>
      <c r="Q321" s="245"/>
      <c r="R321" s="245"/>
      <c r="S321" s="245"/>
      <c r="T321" s="245"/>
      <c r="U321" s="245"/>
      <c r="W321" s="185"/>
      <c r="X321" s="245"/>
      <c r="Y321" s="185"/>
      <c r="Z321" s="187"/>
      <c r="AB321" s="189"/>
      <c r="AC321" s="245"/>
      <c r="AD321" s="245"/>
      <c r="AE321" s="245"/>
    </row>
    <row r="322" spans="1:32" x14ac:dyDescent="0.2">
      <c r="O322" s="245"/>
      <c r="P322" s="245"/>
      <c r="Q322" s="245"/>
      <c r="R322" s="245"/>
      <c r="S322" s="245"/>
      <c r="T322" s="245"/>
      <c r="U322" s="245"/>
      <c r="W322" s="185"/>
      <c r="X322" s="245"/>
      <c r="Y322" s="185"/>
      <c r="Z322" s="187"/>
      <c r="AB322" s="189"/>
      <c r="AC322" s="245"/>
      <c r="AD322" s="245"/>
      <c r="AE322" s="245"/>
    </row>
    <row r="323" spans="1:32" x14ac:dyDescent="0.2">
      <c r="O323" s="245"/>
      <c r="P323" s="245"/>
      <c r="Q323" s="245"/>
      <c r="R323" s="245"/>
      <c r="S323" s="245"/>
      <c r="T323" s="245"/>
      <c r="U323" s="245"/>
      <c r="W323" s="185"/>
      <c r="X323" s="245"/>
      <c r="Y323" s="185"/>
      <c r="Z323" s="187"/>
      <c r="AB323" s="189"/>
      <c r="AC323" s="245"/>
      <c r="AD323" s="245"/>
      <c r="AE323" s="245"/>
      <c r="AF323" s="245"/>
    </row>
    <row r="324" spans="1:32" s="245" customFormat="1" x14ac:dyDescent="0.2">
      <c r="A324" s="283"/>
      <c r="B324" s="219"/>
      <c r="C324" s="219"/>
      <c r="D324" s="285"/>
      <c r="E324" s="253"/>
      <c r="F324" s="253"/>
      <c r="G324" s="254"/>
      <c r="H324" s="255"/>
      <c r="I324" s="256"/>
      <c r="J324" s="257"/>
      <c r="K324" s="286"/>
      <c r="L324" s="219"/>
      <c r="M324" s="219"/>
      <c r="W324" s="185"/>
      <c r="Y324" s="185"/>
      <c r="Z324" s="187"/>
      <c r="AA324" s="187"/>
      <c r="AB324" s="189"/>
    </row>
    <row r="325" spans="1:32" s="245" customFormat="1" x14ac:dyDescent="0.2">
      <c r="A325" s="283"/>
      <c r="B325" s="219"/>
      <c r="C325" s="219"/>
      <c r="D325" s="285"/>
      <c r="E325" s="253"/>
      <c r="F325" s="253"/>
      <c r="G325" s="254"/>
      <c r="H325" s="255"/>
      <c r="I325" s="256"/>
      <c r="J325" s="257"/>
      <c r="K325" s="286"/>
      <c r="L325" s="219"/>
      <c r="M325" s="219"/>
      <c r="W325" s="185"/>
      <c r="Y325" s="185"/>
      <c r="Z325" s="187"/>
      <c r="AA325" s="187"/>
      <c r="AB325" s="189"/>
    </row>
    <row r="326" spans="1:32" s="245" customFormat="1" x14ac:dyDescent="0.2">
      <c r="A326" s="283"/>
      <c r="B326" s="219"/>
      <c r="C326" s="219"/>
      <c r="D326" s="285"/>
      <c r="E326" s="253"/>
      <c r="F326" s="253"/>
      <c r="G326" s="254"/>
      <c r="H326" s="255"/>
      <c r="I326" s="256"/>
      <c r="J326" s="257"/>
      <c r="K326" s="286"/>
      <c r="L326" s="219"/>
      <c r="M326" s="219"/>
      <c r="W326" s="185"/>
      <c r="Y326" s="185"/>
      <c r="Z326" s="187"/>
      <c r="AA326" s="187"/>
      <c r="AB326" s="189"/>
    </row>
    <row r="327" spans="1:32" s="245" customFormat="1" x14ac:dyDescent="0.2">
      <c r="A327" s="283"/>
      <c r="B327" s="219"/>
      <c r="C327" s="219"/>
      <c r="D327" s="285"/>
      <c r="E327" s="253"/>
      <c r="F327" s="253"/>
      <c r="G327" s="254"/>
      <c r="H327" s="255"/>
      <c r="I327" s="256"/>
      <c r="J327" s="257"/>
      <c r="K327" s="286"/>
      <c r="L327" s="219"/>
      <c r="M327" s="219"/>
      <c r="W327" s="185"/>
      <c r="Y327" s="185"/>
      <c r="Z327" s="187"/>
      <c r="AA327" s="187"/>
      <c r="AB327" s="189"/>
    </row>
    <row r="328" spans="1:32" s="245" customFormat="1" x14ac:dyDescent="0.2">
      <c r="A328" s="283"/>
      <c r="B328" s="219"/>
      <c r="C328" s="219"/>
      <c r="D328" s="285"/>
      <c r="E328" s="253"/>
      <c r="F328" s="253"/>
      <c r="G328" s="254"/>
      <c r="H328" s="255"/>
      <c r="I328" s="256"/>
      <c r="J328" s="257"/>
      <c r="K328" s="286"/>
      <c r="L328" s="219"/>
      <c r="M328" s="219"/>
      <c r="W328" s="185"/>
      <c r="Y328" s="185"/>
      <c r="Z328" s="187"/>
      <c r="AA328" s="187"/>
      <c r="AB328" s="189"/>
    </row>
    <row r="329" spans="1:32" s="245" customFormat="1" x14ac:dyDescent="0.2">
      <c r="A329" s="283"/>
      <c r="B329" s="219"/>
      <c r="C329" s="219"/>
      <c r="D329" s="285"/>
      <c r="E329" s="253"/>
      <c r="F329" s="253"/>
      <c r="G329" s="254"/>
      <c r="H329" s="255"/>
      <c r="I329" s="256"/>
      <c r="J329" s="257"/>
      <c r="K329" s="286"/>
      <c r="L329" s="219"/>
      <c r="M329" s="219"/>
      <c r="W329" s="185"/>
      <c r="Y329" s="185"/>
      <c r="Z329" s="187"/>
      <c r="AA329" s="187"/>
      <c r="AB329" s="189"/>
    </row>
    <row r="330" spans="1:32" s="245" customFormat="1" x14ac:dyDescent="0.2">
      <c r="A330" s="283"/>
      <c r="B330" s="219"/>
      <c r="C330" s="219"/>
      <c r="D330" s="285"/>
      <c r="E330" s="253"/>
      <c r="F330" s="253"/>
      <c r="G330" s="254"/>
      <c r="H330" s="255"/>
      <c r="I330" s="256"/>
      <c r="J330" s="257"/>
      <c r="K330" s="286"/>
      <c r="L330" s="219"/>
      <c r="M330" s="219"/>
      <c r="W330" s="185"/>
      <c r="Y330" s="185"/>
      <c r="Z330" s="187"/>
      <c r="AA330" s="187"/>
      <c r="AB330" s="189"/>
    </row>
    <row r="331" spans="1:32" s="245" customFormat="1" x14ac:dyDescent="0.2">
      <c r="A331" s="283"/>
      <c r="B331" s="219"/>
      <c r="C331" s="219"/>
      <c r="D331" s="285"/>
      <c r="E331" s="253"/>
      <c r="F331" s="253"/>
      <c r="G331" s="254"/>
      <c r="H331" s="255"/>
      <c r="I331" s="256"/>
      <c r="J331" s="257"/>
      <c r="K331" s="286"/>
      <c r="L331" s="219"/>
      <c r="M331" s="219"/>
      <c r="W331" s="185"/>
      <c r="Y331" s="185"/>
      <c r="Z331" s="187"/>
      <c r="AA331" s="187"/>
      <c r="AB331" s="189"/>
    </row>
    <row r="332" spans="1:32" s="245" customFormat="1" x14ac:dyDescent="0.2">
      <c r="A332" s="283"/>
      <c r="B332" s="219"/>
      <c r="C332" s="219"/>
      <c r="D332" s="285"/>
      <c r="E332" s="253"/>
      <c r="F332" s="253"/>
      <c r="G332" s="254"/>
      <c r="H332" s="255"/>
      <c r="I332" s="256"/>
      <c r="J332" s="257"/>
      <c r="K332" s="286"/>
      <c r="L332" s="219"/>
      <c r="M332" s="219"/>
      <c r="W332" s="185"/>
      <c r="Y332" s="185"/>
      <c r="Z332" s="187"/>
      <c r="AA332" s="187"/>
      <c r="AB332" s="189"/>
    </row>
    <row r="333" spans="1:32" s="245" customFormat="1" x14ac:dyDescent="0.2">
      <c r="A333" s="283"/>
      <c r="B333" s="219"/>
      <c r="C333" s="219"/>
      <c r="D333" s="285"/>
      <c r="E333" s="253"/>
      <c r="F333" s="253"/>
      <c r="G333" s="254"/>
      <c r="H333" s="255"/>
      <c r="I333" s="256"/>
      <c r="J333" s="257"/>
      <c r="K333" s="286"/>
      <c r="L333" s="219"/>
      <c r="M333" s="219"/>
      <c r="W333" s="185"/>
      <c r="Y333" s="185"/>
      <c r="Z333" s="187"/>
      <c r="AA333" s="187"/>
      <c r="AB333" s="189"/>
    </row>
    <row r="334" spans="1:32" s="245" customFormat="1" x14ac:dyDescent="0.2">
      <c r="A334" s="283"/>
      <c r="B334" s="219"/>
      <c r="C334" s="219"/>
      <c r="D334" s="285"/>
      <c r="E334" s="253"/>
      <c r="F334" s="253"/>
      <c r="G334" s="254"/>
      <c r="H334" s="255"/>
      <c r="I334" s="256"/>
      <c r="J334" s="257"/>
      <c r="K334" s="286"/>
      <c r="L334" s="219"/>
      <c r="M334" s="219"/>
      <c r="W334" s="185"/>
      <c r="Y334" s="185"/>
      <c r="Z334" s="187"/>
      <c r="AA334" s="187"/>
      <c r="AB334" s="189"/>
    </row>
    <row r="335" spans="1:32" s="245" customFormat="1" x14ac:dyDescent="0.2">
      <c r="A335" s="283"/>
      <c r="B335" s="219"/>
      <c r="C335" s="219"/>
      <c r="D335" s="285"/>
      <c r="E335" s="253"/>
      <c r="F335" s="253"/>
      <c r="G335" s="254"/>
      <c r="H335" s="255"/>
      <c r="I335" s="256"/>
      <c r="J335" s="257"/>
      <c r="K335" s="286"/>
      <c r="L335" s="219"/>
      <c r="M335" s="219"/>
      <c r="W335" s="185"/>
      <c r="Y335" s="185"/>
      <c r="Z335" s="187"/>
      <c r="AA335" s="187"/>
      <c r="AB335" s="189"/>
    </row>
    <row r="336" spans="1:32" s="245" customFormat="1" x14ac:dyDescent="0.2">
      <c r="A336" s="283"/>
      <c r="B336" s="219"/>
      <c r="C336" s="219"/>
      <c r="D336" s="285"/>
      <c r="E336" s="253"/>
      <c r="F336" s="253"/>
      <c r="G336" s="254"/>
      <c r="H336" s="255"/>
      <c r="I336" s="256"/>
      <c r="J336" s="257"/>
      <c r="K336" s="286"/>
      <c r="L336" s="219"/>
      <c r="M336" s="219"/>
      <c r="W336" s="185"/>
      <c r="Y336" s="185"/>
      <c r="Z336" s="187"/>
      <c r="AA336" s="187"/>
      <c r="AB336" s="189"/>
    </row>
    <row r="337" spans="1:28" s="245" customFormat="1" x14ac:dyDescent="0.2">
      <c r="A337" s="283"/>
      <c r="B337" s="219"/>
      <c r="C337" s="219"/>
      <c r="D337" s="285"/>
      <c r="E337" s="253"/>
      <c r="F337" s="253"/>
      <c r="G337" s="254"/>
      <c r="H337" s="255"/>
      <c r="I337" s="256"/>
      <c r="J337" s="257"/>
      <c r="K337" s="286"/>
      <c r="L337" s="219"/>
      <c r="M337" s="219"/>
      <c r="W337" s="185"/>
      <c r="Y337" s="185"/>
      <c r="Z337" s="187"/>
      <c r="AA337" s="187"/>
      <c r="AB337" s="189"/>
    </row>
    <row r="338" spans="1:28" s="245" customFormat="1" x14ac:dyDescent="0.2">
      <c r="A338" s="283"/>
      <c r="B338" s="219"/>
      <c r="C338" s="219"/>
      <c r="D338" s="285"/>
      <c r="E338" s="253"/>
      <c r="F338" s="253"/>
      <c r="G338" s="254"/>
      <c r="H338" s="255"/>
      <c r="I338" s="256"/>
      <c r="J338" s="257"/>
      <c r="K338" s="286"/>
      <c r="L338" s="219"/>
      <c r="M338" s="219"/>
      <c r="W338" s="185"/>
      <c r="Y338" s="185"/>
      <c r="Z338" s="187"/>
      <c r="AA338" s="187"/>
      <c r="AB338" s="189"/>
    </row>
    <row r="339" spans="1:28" s="245" customFormat="1" x14ac:dyDescent="0.2">
      <c r="A339" s="283"/>
      <c r="B339" s="219"/>
      <c r="C339" s="219"/>
      <c r="D339" s="285"/>
      <c r="E339" s="253"/>
      <c r="F339" s="253"/>
      <c r="G339" s="254"/>
      <c r="H339" s="255"/>
      <c r="I339" s="256"/>
      <c r="J339" s="257"/>
      <c r="K339" s="286"/>
      <c r="L339" s="219"/>
      <c r="M339" s="219"/>
      <c r="W339" s="185"/>
      <c r="Y339" s="185"/>
      <c r="Z339" s="187"/>
      <c r="AA339" s="187"/>
      <c r="AB339" s="189"/>
    </row>
    <row r="340" spans="1:28" s="245" customFormat="1" x14ac:dyDescent="0.2">
      <c r="A340" s="283"/>
      <c r="B340" s="219"/>
      <c r="C340" s="219"/>
      <c r="D340" s="285"/>
      <c r="E340" s="253"/>
      <c r="F340" s="253"/>
      <c r="G340" s="254"/>
      <c r="H340" s="255"/>
      <c r="I340" s="256"/>
      <c r="J340" s="257"/>
      <c r="K340" s="286"/>
      <c r="L340" s="219"/>
      <c r="M340" s="219"/>
      <c r="W340" s="185"/>
      <c r="Y340" s="185"/>
      <c r="Z340" s="187"/>
      <c r="AA340" s="187"/>
      <c r="AB340" s="189"/>
    </row>
    <row r="341" spans="1:28" s="245" customFormat="1" x14ac:dyDescent="0.2">
      <c r="A341" s="283"/>
      <c r="B341" s="219"/>
      <c r="C341" s="219"/>
      <c r="D341" s="285"/>
      <c r="E341" s="253"/>
      <c r="F341" s="253"/>
      <c r="G341" s="254"/>
      <c r="H341" s="255"/>
      <c r="I341" s="256"/>
      <c r="J341" s="257"/>
      <c r="K341" s="286"/>
      <c r="L341" s="219"/>
      <c r="M341" s="219"/>
      <c r="W341" s="185"/>
      <c r="Y341" s="185"/>
      <c r="Z341" s="187"/>
      <c r="AA341" s="187"/>
      <c r="AB341" s="189"/>
    </row>
    <row r="342" spans="1:28" s="245" customFormat="1" x14ac:dyDescent="0.2">
      <c r="A342" s="283"/>
      <c r="B342" s="219"/>
      <c r="C342" s="219"/>
      <c r="D342" s="285"/>
      <c r="E342" s="253"/>
      <c r="F342" s="253"/>
      <c r="G342" s="254"/>
      <c r="H342" s="255"/>
      <c r="I342" s="256"/>
      <c r="J342" s="257"/>
      <c r="K342" s="286"/>
      <c r="L342" s="219"/>
      <c r="M342" s="219"/>
      <c r="W342" s="185"/>
      <c r="Y342" s="185"/>
      <c r="Z342" s="187"/>
      <c r="AA342" s="187"/>
      <c r="AB342" s="189"/>
    </row>
    <row r="343" spans="1:28" s="245" customFormat="1" x14ac:dyDescent="0.2">
      <c r="A343" s="283"/>
      <c r="B343" s="219"/>
      <c r="C343" s="219"/>
      <c r="D343" s="285"/>
      <c r="E343" s="253"/>
      <c r="F343" s="253"/>
      <c r="G343" s="254"/>
      <c r="H343" s="255"/>
      <c r="I343" s="256"/>
      <c r="J343" s="257"/>
      <c r="K343" s="286"/>
      <c r="L343" s="219"/>
      <c r="M343" s="219"/>
      <c r="W343" s="185"/>
      <c r="Y343" s="185"/>
      <c r="Z343" s="187"/>
      <c r="AA343" s="187"/>
      <c r="AB343" s="189"/>
    </row>
    <row r="344" spans="1:28" s="245" customFormat="1" x14ac:dyDescent="0.2">
      <c r="A344" s="283"/>
      <c r="B344" s="219"/>
      <c r="C344" s="219"/>
      <c r="D344" s="285"/>
      <c r="E344" s="253"/>
      <c r="F344" s="253"/>
      <c r="G344" s="254"/>
      <c r="H344" s="255"/>
      <c r="I344" s="256"/>
      <c r="J344" s="257"/>
      <c r="K344" s="286"/>
      <c r="L344" s="219"/>
      <c r="M344" s="219"/>
      <c r="W344" s="185"/>
      <c r="Y344" s="185"/>
      <c r="Z344" s="187"/>
      <c r="AA344" s="187"/>
      <c r="AB344" s="189"/>
    </row>
    <row r="345" spans="1:28" s="245" customFormat="1" x14ac:dyDescent="0.2">
      <c r="A345" s="283"/>
      <c r="B345" s="219"/>
      <c r="C345" s="219"/>
      <c r="D345" s="285"/>
      <c r="E345" s="253"/>
      <c r="F345" s="253"/>
      <c r="G345" s="254"/>
      <c r="H345" s="255"/>
      <c r="I345" s="256"/>
      <c r="J345" s="257"/>
      <c r="K345" s="286"/>
      <c r="L345" s="219"/>
      <c r="M345" s="219"/>
      <c r="W345" s="185"/>
      <c r="Y345" s="185"/>
      <c r="Z345" s="187"/>
      <c r="AA345" s="187"/>
      <c r="AB345" s="189"/>
    </row>
    <row r="346" spans="1:28" s="245" customFormat="1" x14ac:dyDescent="0.2">
      <c r="A346" s="283"/>
      <c r="B346" s="219"/>
      <c r="C346" s="219"/>
      <c r="D346" s="285"/>
      <c r="E346" s="253"/>
      <c r="F346" s="253"/>
      <c r="G346" s="254"/>
      <c r="H346" s="255"/>
      <c r="I346" s="256"/>
      <c r="J346" s="257"/>
      <c r="K346" s="286"/>
      <c r="L346" s="219"/>
      <c r="M346" s="219"/>
      <c r="W346" s="185"/>
      <c r="Y346" s="185"/>
      <c r="Z346" s="187"/>
      <c r="AA346" s="187"/>
      <c r="AB346" s="189"/>
    </row>
    <row r="347" spans="1:28" s="245" customFormat="1" x14ac:dyDescent="0.2">
      <c r="A347" s="283"/>
      <c r="B347" s="219"/>
      <c r="C347" s="219"/>
      <c r="D347" s="285"/>
      <c r="E347" s="253"/>
      <c r="F347" s="253"/>
      <c r="G347" s="254"/>
      <c r="H347" s="255"/>
      <c r="I347" s="256"/>
      <c r="J347" s="257"/>
      <c r="K347" s="286"/>
      <c r="L347" s="219"/>
      <c r="M347" s="219"/>
      <c r="W347" s="185"/>
      <c r="Y347" s="185"/>
      <c r="Z347" s="187"/>
      <c r="AA347" s="187"/>
      <c r="AB347" s="189"/>
    </row>
    <row r="348" spans="1:28" s="245" customFormat="1" x14ac:dyDescent="0.2">
      <c r="A348" s="283"/>
      <c r="B348" s="219"/>
      <c r="C348" s="219"/>
      <c r="D348" s="285"/>
      <c r="E348" s="253"/>
      <c r="F348" s="253"/>
      <c r="G348" s="254"/>
      <c r="H348" s="255"/>
      <c r="I348" s="256"/>
      <c r="J348" s="257"/>
      <c r="K348" s="286"/>
      <c r="L348" s="219"/>
      <c r="M348" s="219"/>
      <c r="W348" s="185"/>
      <c r="Y348" s="185"/>
      <c r="Z348" s="187"/>
      <c r="AA348" s="187"/>
      <c r="AB348" s="189"/>
    </row>
    <row r="349" spans="1:28" s="245" customFormat="1" x14ac:dyDescent="0.2">
      <c r="A349" s="283"/>
      <c r="B349" s="219"/>
      <c r="C349" s="219"/>
      <c r="D349" s="285"/>
      <c r="E349" s="253"/>
      <c r="F349" s="253"/>
      <c r="G349" s="254"/>
      <c r="H349" s="255"/>
      <c r="I349" s="256"/>
      <c r="J349" s="257"/>
      <c r="K349" s="286"/>
      <c r="L349" s="219"/>
      <c r="M349" s="219"/>
      <c r="W349" s="185"/>
      <c r="Y349" s="185"/>
      <c r="Z349" s="187"/>
      <c r="AA349" s="187"/>
      <c r="AB349" s="189"/>
    </row>
    <row r="350" spans="1:28" s="245" customFormat="1" x14ac:dyDescent="0.2">
      <c r="A350" s="283"/>
      <c r="B350" s="219"/>
      <c r="C350" s="219"/>
      <c r="D350" s="285"/>
      <c r="E350" s="253"/>
      <c r="F350" s="253"/>
      <c r="G350" s="254"/>
      <c r="H350" s="255"/>
      <c r="I350" s="256"/>
      <c r="J350" s="257"/>
      <c r="K350" s="286"/>
      <c r="L350" s="219"/>
      <c r="M350" s="219"/>
      <c r="W350" s="185"/>
      <c r="Y350" s="185"/>
      <c r="Z350" s="187"/>
      <c r="AA350" s="187"/>
      <c r="AB350" s="189"/>
    </row>
    <row r="351" spans="1:28" s="245" customFormat="1" x14ac:dyDescent="0.2">
      <c r="A351" s="283"/>
      <c r="B351" s="219"/>
      <c r="C351" s="219"/>
      <c r="D351" s="285"/>
      <c r="E351" s="253"/>
      <c r="F351" s="253"/>
      <c r="G351" s="254"/>
      <c r="H351" s="255"/>
      <c r="I351" s="256"/>
      <c r="J351" s="257"/>
      <c r="K351" s="286"/>
      <c r="L351" s="219"/>
      <c r="M351" s="219"/>
      <c r="W351" s="185"/>
      <c r="Y351" s="185"/>
      <c r="Z351" s="187"/>
      <c r="AA351" s="187"/>
      <c r="AB351" s="189"/>
    </row>
    <row r="352" spans="1:28" s="245" customFormat="1" x14ac:dyDescent="0.2">
      <c r="A352" s="283"/>
      <c r="B352" s="219"/>
      <c r="C352" s="219"/>
      <c r="D352" s="285"/>
      <c r="E352" s="253"/>
      <c r="F352" s="253"/>
      <c r="G352" s="254"/>
      <c r="H352" s="255"/>
      <c r="I352" s="256"/>
      <c r="J352" s="257"/>
      <c r="K352" s="286"/>
      <c r="L352" s="219"/>
      <c r="M352" s="219"/>
      <c r="W352" s="185"/>
      <c r="Y352" s="185"/>
      <c r="Z352" s="187"/>
      <c r="AA352" s="187"/>
      <c r="AB352" s="189"/>
    </row>
    <row r="353" spans="1:28" s="245" customFormat="1" x14ac:dyDescent="0.2">
      <c r="A353" s="283"/>
      <c r="B353" s="219"/>
      <c r="C353" s="219"/>
      <c r="D353" s="285"/>
      <c r="E353" s="253"/>
      <c r="F353" s="253"/>
      <c r="G353" s="254"/>
      <c r="H353" s="255"/>
      <c r="I353" s="256"/>
      <c r="J353" s="257"/>
      <c r="K353" s="286"/>
      <c r="L353" s="219"/>
      <c r="M353" s="219"/>
      <c r="W353" s="185"/>
      <c r="Y353" s="185"/>
      <c r="Z353" s="187"/>
      <c r="AA353" s="187"/>
      <c r="AB353" s="189"/>
    </row>
    <row r="354" spans="1:28" s="245" customFormat="1" x14ac:dyDescent="0.2">
      <c r="A354" s="283"/>
      <c r="B354" s="219"/>
      <c r="C354" s="219"/>
      <c r="D354" s="285"/>
      <c r="E354" s="253"/>
      <c r="F354" s="253"/>
      <c r="G354" s="254"/>
      <c r="H354" s="255"/>
      <c r="I354" s="256"/>
      <c r="J354" s="257"/>
      <c r="K354" s="286"/>
      <c r="L354" s="219"/>
      <c r="M354" s="219"/>
      <c r="W354" s="185"/>
      <c r="Y354" s="185"/>
      <c r="Z354" s="187"/>
      <c r="AA354" s="187"/>
      <c r="AB354" s="189"/>
    </row>
    <row r="355" spans="1:28" s="245" customFormat="1" x14ac:dyDescent="0.2">
      <c r="A355" s="283"/>
      <c r="B355" s="219"/>
      <c r="C355" s="219"/>
      <c r="D355" s="285"/>
      <c r="E355" s="253"/>
      <c r="F355" s="253"/>
      <c r="G355" s="254"/>
      <c r="H355" s="255"/>
      <c r="I355" s="256"/>
      <c r="J355" s="257"/>
      <c r="K355" s="286"/>
      <c r="L355" s="219"/>
      <c r="M355" s="219"/>
      <c r="W355" s="185"/>
      <c r="Y355" s="185"/>
      <c r="Z355" s="187"/>
      <c r="AA355" s="187"/>
      <c r="AB355" s="189"/>
    </row>
    <row r="356" spans="1:28" s="245" customFormat="1" x14ac:dyDescent="0.2">
      <c r="A356" s="283"/>
      <c r="B356" s="219"/>
      <c r="C356" s="219"/>
      <c r="D356" s="285"/>
      <c r="E356" s="253"/>
      <c r="F356" s="253"/>
      <c r="G356" s="254"/>
      <c r="H356" s="255"/>
      <c r="I356" s="256"/>
      <c r="J356" s="257"/>
      <c r="K356" s="286"/>
      <c r="L356" s="219"/>
      <c r="M356" s="219"/>
      <c r="W356" s="185"/>
      <c r="Y356" s="185"/>
      <c r="Z356" s="187"/>
      <c r="AA356" s="187"/>
      <c r="AB356" s="189"/>
    </row>
    <row r="357" spans="1:28" s="245" customFormat="1" x14ac:dyDescent="0.2">
      <c r="A357" s="283"/>
      <c r="B357" s="219"/>
      <c r="C357" s="219"/>
      <c r="D357" s="285"/>
      <c r="E357" s="253"/>
      <c r="F357" s="253"/>
      <c r="G357" s="254"/>
      <c r="H357" s="255"/>
      <c r="I357" s="256"/>
      <c r="J357" s="257"/>
      <c r="K357" s="286"/>
      <c r="L357" s="219"/>
      <c r="M357" s="219"/>
      <c r="W357" s="185"/>
      <c r="Y357" s="185"/>
      <c r="Z357" s="187"/>
      <c r="AA357" s="187"/>
      <c r="AB357" s="189"/>
    </row>
    <row r="358" spans="1:28" s="245" customFormat="1" x14ac:dyDescent="0.2">
      <c r="A358" s="283"/>
      <c r="B358" s="219"/>
      <c r="C358" s="219"/>
      <c r="D358" s="285"/>
      <c r="E358" s="253"/>
      <c r="F358" s="253"/>
      <c r="G358" s="254"/>
      <c r="H358" s="255"/>
      <c r="I358" s="256"/>
      <c r="J358" s="257"/>
      <c r="K358" s="286"/>
      <c r="L358" s="219"/>
      <c r="M358" s="219"/>
      <c r="W358" s="185"/>
      <c r="Y358" s="185"/>
      <c r="Z358" s="187"/>
      <c r="AA358" s="187"/>
      <c r="AB358" s="189"/>
    </row>
    <row r="359" spans="1:28" s="245" customFormat="1" x14ac:dyDescent="0.2">
      <c r="A359" s="283"/>
      <c r="B359" s="219"/>
      <c r="C359" s="219"/>
      <c r="D359" s="285"/>
      <c r="E359" s="253"/>
      <c r="F359" s="253"/>
      <c r="G359" s="254"/>
      <c r="H359" s="255"/>
      <c r="I359" s="256"/>
      <c r="J359" s="257"/>
      <c r="K359" s="286"/>
      <c r="L359" s="219"/>
      <c r="M359" s="219"/>
      <c r="W359" s="185"/>
      <c r="Y359" s="185"/>
      <c r="Z359" s="187"/>
      <c r="AA359" s="187"/>
      <c r="AB359" s="189"/>
    </row>
    <row r="360" spans="1:28" s="245" customFormat="1" x14ac:dyDescent="0.2">
      <c r="A360" s="283"/>
      <c r="B360" s="219"/>
      <c r="C360" s="219"/>
      <c r="D360" s="285"/>
      <c r="E360" s="253"/>
      <c r="F360" s="253"/>
      <c r="G360" s="254"/>
      <c r="H360" s="255"/>
      <c r="I360" s="256"/>
      <c r="J360" s="257"/>
      <c r="K360" s="286"/>
      <c r="L360" s="219"/>
      <c r="M360" s="219"/>
      <c r="W360" s="185"/>
      <c r="Y360" s="185"/>
      <c r="Z360" s="187"/>
      <c r="AA360" s="187"/>
      <c r="AB360" s="189"/>
    </row>
    <row r="361" spans="1:28" s="245" customFormat="1" x14ac:dyDescent="0.2">
      <c r="A361" s="283"/>
      <c r="B361" s="219"/>
      <c r="C361" s="219"/>
      <c r="D361" s="285"/>
      <c r="E361" s="253"/>
      <c r="F361" s="253"/>
      <c r="G361" s="254"/>
      <c r="H361" s="255"/>
      <c r="I361" s="256"/>
      <c r="J361" s="257"/>
      <c r="K361" s="286"/>
      <c r="L361" s="219"/>
      <c r="M361" s="219"/>
      <c r="W361" s="185"/>
      <c r="Y361" s="185"/>
      <c r="Z361" s="187"/>
      <c r="AA361" s="187"/>
      <c r="AB361" s="189"/>
    </row>
    <row r="362" spans="1:28" s="245" customFormat="1" x14ac:dyDescent="0.2">
      <c r="A362" s="283"/>
      <c r="B362" s="219"/>
      <c r="C362" s="219"/>
      <c r="D362" s="285"/>
      <c r="E362" s="253"/>
      <c r="F362" s="253"/>
      <c r="G362" s="254"/>
      <c r="H362" s="255"/>
      <c r="I362" s="256"/>
      <c r="J362" s="257"/>
      <c r="K362" s="286"/>
      <c r="L362" s="219"/>
      <c r="M362" s="219"/>
      <c r="W362" s="185"/>
      <c r="Y362" s="185"/>
      <c r="Z362" s="187"/>
      <c r="AA362" s="187"/>
      <c r="AB362" s="189"/>
    </row>
    <row r="363" spans="1:28" s="245" customFormat="1" x14ac:dyDescent="0.2">
      <c r="A363" s="283"/>
      <c r="B363" s="219"/>
      <c r="C363" s="219"/>
      <c r="D363" s="285"/>
      <c r="E363" s="253"/>
      <c r="F363" s="253"/>
      <c r="G363" s="254"/>
      <c r="H363" s="255"/>
      <c r="I363" s="256"/>
      <c r="J363" s="257"/>
      <c r="K363" s="286"/>
      <c r="L363" s="219"/>
      <c r="M363" s="219"/>
      <c r="W363" s="185"/>
      <c r="Y363" s="185"/>
      <c r="Z363" s="187"/>
      <c r="AA363" s="187"/>
      <c r="AB363" s="189"/>
    </row>
    <row r="364" spans="1:28" s="245" customFormat="1" x14ac:dyDescent="0.2">
      <c r="A364" s="283"/>
      <c r="B364" s="219"/>
      <c r="C364" s="219"/>
      <c r="D364" s="285"/>
      <c r="E364" s="253"/>
      <c r="F364" s="253"/>
      <c r="G364" s="254"/>
      <c r="H364" s="255"/>
      <c r="I364" s="256"/>
      <c r="J364" s="257"/>
      <c r="K364" s="286"/>
      <c r="L364" s="219"/>
      <c r="M364" s="219"/>
      <c r="W364" s="185"/>
      <c r="Y364" s="185"/>
      <c r="Z364" s="187"/>
      <c r="AA364" s="187"/>
      <c r="AB364" s="189"/>
    </row>
    <row r="365" spans="1:28" s="245" customFormat="1" x14ac:dyDescent="0.2">
      <c r="A365" s="283"/>
      <c r="B365" s="219"/>
      <c r="C365" s="219"/>
      <c r="D365" s="285"/>
      <c r="E365" s="253"/>
      <c r="F365" s="253"/>
      <c r="G365" s="254"/>
      <c r="H365" s="255"/>
      <c r="I365" s="256"/>
      <c r="J365" s="257"/>
      <c r="K365" s="286"/>
      <c r="L365" s="219"/>
      <c r="M365" s="219"/>
      <c r="W365" s="185"/>
      <c r="Y365" s="185"/>
      <c r="Z365" s="187"/>
      <c r="AA365" s="187"/>
      <c r="AB365" s="189"/>
    </row>
    <row r="366" spans="1:28" s="245" customFormat="1" x14ac:dyDescent="0.2">
      <c r="A366" s="283"/>
      <c r="B366" s="219"/>
      <c r="C366" s="219"/>
      <c r="D366" s="285"/>
      <c r="E366" s="253"/>
      <c r="F366" s="253"/>
      <c r="G366" s="254"/>
      <c r="H366" s="255"/>
      <c r="I366" s="256"/>
      <c r="J366" s="257"/>
      <c r="K366" s="286"/>
      <c r="L366" s="219"/>
      <c r="M366" s="219"/>
      <c r="W366" s="185"/>
      <c r="Y366" s="185"/>
      <c r="Z366" s="187"/>
      <c r="AA366" s="187"/>
      <c r="AB366" s="189"/>
    </row>
    <row r="367" spans="1:28" s="245" customFormat="1" x14ac:dyDescent="0.2">
      <c r="A367" s="283"/>
      <c r="B367" s="219"/>
      <c r="C367" s="219"/>
      <c r="D367" s="285"/>
      <c r="E367" s="253"/>
      <c r="F367" s="253"/>
      <c r="G367" s="254"/>
      <c r="H367" s="255"/>
      <c r="I367" s="256"/>
      <c r="J367" s="257"/>
      <c r="K367" s="286"/>
      <c r="L367" s="219"/>
      <c r="M367" s="219"/>
      <c r="W367" s="185"/>
      <c r="Y367" s="185"/>
      <c r="Z367" s="187"/>
      <c r="AA367" s="187"/>
      <c r="AB367" s="189"/>
    </row>
    <row r="368" spans="1:28" s="245" customFormat="1" x14ac:dyDescent="0.2">
      <c r="A368" s="283"/>
      <c r="B368" s="219"/>
      <c r="C368" s="219"/>
      <c r="D368" s="285"/>
      <c r="E368" s="253"/>
      <c r="F368" s="253"/>
      <c r="G368" s="254"/>
      <c r="H368" s="255"/>
      <c r="I368" s="256"/>
      <c r="J368" s="257"/>
      <c r="K368" s="286"/>
      <c r="L368" s="219"/>
      <c r="M368" s="219"/>
      <c r="W368" s="185"/>
      <c r="Y368" s="185"/>
      <c r="Z368" s="187"/>
      <c r="AA368" s="187"/>
      <c r="AB368" s="189"/>
    </row>
    <row r="369" spans="1:28" s="245" customFormat="1" x14ac:dyDescent="0.2">
      <c r="A369" s="283"/>
      <c r="B369" s="219"/>
      <c r="C369" s="219"/>
      <c r="D369" s="285"/>
      <c r="E369" s="253"/>
      <c r="F369" s="253"/>
      <c r="G369" s="254"/>
      <c r="H369" s="255"/>
      <c r="I369" s="256"/>
      <c r="J369" s="257"/>
      <c r="K369" s="286"/>
      <c r="L369" s="219"/>
      <c r="M369" s="219"/>
      <c r="W369" s="185"/>
      <c r="Y369" s="185"/>
      <c r="Z369" s="187"/>
      <c r="AA369" s="187"/>
      <c r="AB369" s="189"/>
    </row>
    <row r="370" spans="1:28" s="245" customFormat="1" x14ac:dyDescent="0.2">
      <c r="A370" s="283"/>
      <c r="B370" s="219"/>
      <c r="C370" s="219"/>
      <c r="D370" s="285"/>
      <c r="E370" s="253"/>
      <c r="F370" s="253"/>
      <c r="G370" s="254"/>
      <c r="H370" s="255"/>
      <c r="I370" s="256"/>
      <c r="J370" s="257"/>
      <c r="K370" s="286"/>
      <c r="L370" s="219"/>
      <c r="M370" s="219"/>
      <c r="W370" s="185"/>
      <c r="Y370" s="185"/>
      <c r="Z370" s="187"/>
      <c r="AA370" s="187"/>
      <c r="AB370" s="189"/>
    </row>
    <row r="371" spans="1:28" s="245" customFormat="1" x14ac:dyDescent="0.2">
      <c r="A371" s="283"/>
      <c r="B371" s="219"/>
      <c r="C371" s="219"/>
      <c r="D371" s="285"/>
      <c r="E371" s="253"/>
      <c r="F371" s="253"/>
      <c r="G371" s="254"/>
      <c r="H371" s="255"/>
      <c r="I371" s="256"/>
      <c r="J371" s="257"/>
      <c r="K371" s="286"/>
      <c r="L371" s="219"/>
      <c r="M371" s="219"/>
      <c r="W371" s="185"/>
      <c r="Y371" s="185"/>
      <c r="Z371" s="187"/>
      <c r="AA371" s="187"/>
      <c r="AB371" s="189"/>
    </row>
    <row r="372" spans="1:28" s="245" customFormat="1" x14ac:dyDescent="0.2">
      <c r="A372" s="283"/>
      <c r="B372" s="219"/>
      <c r="C372" s="219"/>
      <c r="D372" s="285"/>
      <c r="E372" s="253"/>
      <c r="F372" s="253"/>
      <c r="G372" s="254"/>
      <c r="H372" s="255"/>
      <c r="I372" s="256"/>
      <c r="J372" s="257"/>
      <c r="K372" s="286"/>
      <c r="L372" s="201"/>
      <c r="M372" s="201"/>
      <c r="W372" s="185"/>
      <c r="Y372" s="185"/>
      <c r="Z372" s="187"/>
      <c r="AA372" s="187"/>
      <c r="AB372" s="189"/>
    </row>
    <row r="373" spans="1:28" s="245" customFormat="1" x14ac:dyDescent="0.2">
      <c r="A373" s="283"/>
      <c r="B373" s="219"/>
      <c r="C373" s="219"/>
      <c r="D373" s="285"/>
      <c r="E373" s="253"/>
      <c r="F373" s="253"/>
      <c r="G373" s="254"/>
      <c r="H373" s="255"/>
      <c r="I373" s="256"/>
      <c r="J373" s="257"/>
      <c r="K373" s="286"/>
      <c r="L373" s="201"/>
      <c r="M373" s="201"/>
      <c r="W373" s="185"/>
      <c r="Y373" s="185"/>
      <c r="Z373" s="187"/>
      <c r="AA373" s="187"/>
      <c r="AB373" s="189"/>
    </row>
    <row r="374" spans="1:28" s="245" customFormat="1" x14ac:dyDescent="0.2">
      <c r="A374" s="283"/>
      <c r="B374" s="219"/>
      <c r="C374" s="219"/>
      <c r="D374" s="285"/>
      <c r="E374" s="253"/>
      <c r="F374" s="253"/>
      <c r="G374" s="254"/>
      <c r="H374" s="255"/>
      <c r="I374" s="256"/>
      <c r="J374" s="257"/>
      <c r="K374" s="286"/>
      <c r="L374" s="219"/>
      <c r="M374" s="219"/>
      <c r="W374" s="185"/>
      <c r="Y374" s="185"/>
      <c r="Z374" s="187"/>
      <c r="AA374" s="187"/>
      <c r="AB374" s="189"/>
    </row>
    <row r="375" spans="1:28" s="245" customFormat="1" x14ac:dyDescent="0.2">
      <c r="A375" s="283"/>
      <c r="B375" s="219"/>
      <c r="C375" s="219"/>
      <c r="D375" s="285"/>
      <c r="E375" s="253"/>
      <c r="F375" s="253"/>
      <c r="G375" s="254"/>
      <c r="H375" s="255"/>
      <c r="I375" s="256"/>
      <c r="J375" s="257"/>
      <c r="K375" s="286"/>
      <c r="L375" s="219"/>
      <c r="M375" s="219"/>
      <c r="W375" s="185"/>
      <c r="Y375" s="185"/>
      <c r="Z375" s="187"/>
      <c r="AA375" s="187"/>
      <c r="AB375" s="189"/>
    </row>
    <row r="376" spans="1:28" s="245" customFormat="1" x14ac:dyDescent="0.2">
      <c r="A376" s="283"/>
      <c r="B376" s="219"/>
      <c r="C376" s="219"/>
      <c r="D376" s="285"/>
      <c r="E376" s="253"/>
      <c r="F376" s="253"/>
      <c r="G376" s="254"/>
      <c r="H376" s="255"/>
      <c r="I376" s="256"/>
      <c r="J376" s="257"/>
      <c r="K376" s="286"/>
      <c r="L376" s="219"/>
      <c r="M376" s="219"/>
      <c r="W376" s="183"/>
      <c r="Y376" s="185"/>
      <c r="Z376" s="187"/>
      <c r="AA376" s="187"/>
      <c r="AB376" s="189"/>
    </row>
    <row r="377" spans="1:28" s="245" customFormat="1" x14ac:dyDescent="0.2">
      <c r="A377" s="283"/>
      <c r="B377" s="219"/>
      <c r="C377" s="219"/>
      <c r="D377" s="285"/>
      <c r="E377" s="253"/>
      <c r="F377" s="253"/>
      <c r="G377" s="254"/>
      <c r="H377" s="255"/>
      <c r="I377" s="256"/>
      <c r="J377" s="257"/>
      <c r="K377" s="286"/>
      <c r="L377" s="219"/>
      <c r="M377" s="219"/>
      <c r="W377" s="183"/>
      <c r="X377" s="223"/>
      <c r="Y377" s="183"/>
      <c r="Z377" s="187"/>
      <c r="AA377" s="187"/>
      <c r="AB377" s="189"/>
    </row>
    <row r="378" spans="1:28" s="245" customFormat="1" x14ac:dyDescent="0.2">
      <c r="A378" s="283"/>
      <c r="B378" s="219"/>
      <c r="C378" s="219"/>
      <c r="D378" s="285"/>
      <c r="E378" s="253"/>
      <c r="F378" s="253"/>
      <c r="G378" s="254"/>
      <c r="H378" s="255"/>
      <c r="I378" s="256"/>
      <c r="J378" s="257"/>
      <c r="K378" s="286"/>
      <c r="L378" s="219"/>
      <c r="M378" s="219"/>
      <c r="W378" s="183"/>
      <c r="X378" s="223"/>
      <c r="Y378" s="183"/>
      <c r="Z378" s="221"/>
      <c r="AA378" s="187"/>
      <c r="AB378" s="186"/>
    </row>
    <row r="379" spans="1:28" s="245" customFormat="1" x14ac:dyDescent="0.2">
      <c r="A379" s="283"/>
      <c r="B379" s="219"/>
      <c r="C379" s="219"/>
      <c r="D379" s="285"/>
      <c r="E379" s="253"/>
      <c r="F379" s="253"/>
      <c r="G379" s="254"/>
      <c r="H379" s="255"/>
      <c r="I379" s="256"/>
      <c r="J379" s="257"/>
      <c r="K379" s="286"/>
      <c r="L379" s="219"/>
      <c r="M379" s="219"/>
      <c r="P379" s="223"/>
      <c r="Q379" s="223"/>
      <c r="R379" s="223"/>
      <c r="S379" s="223"/>
      <c r="T379" s="223"/>
      <c r="U379" s="223"/>
      <c r="W379" s="183"/>
      <c r="X379" s="223"/>
      <c r="Y379" s="183"/>
      <c r="Z379" s="221"/>
      <c r="AA379" s="187"/>
      <c r="AB379" s="186"/>
    </row>
    <row r="380" spans="1:28" s="245" customFormat="1" x14ac:dyDescent="0.2">
      <c r="A380" s="283"/>
      <c r="B380" s="219"/>
      <c r="C380" s="219"/>
      <c r="D380" s="285"/>
      <c r="E380" s="253"/>
      <c r="F380" s="253"/>
      <c r="G380" s="254"/>
      <c r="H380" s="255"/>
      <c r="I380" s="256"/>
      <c r="J380" s="257"/>
      <c r="K380" s="286"/>
      <c r="L380" s="219"/>
      <c r="M380" s="219"/>
      <c r="P380" s="223"/>
      <c r="Q380" s="223"/>
      <c r="R380" s="223"/>
      <c r="S380" s="223"/>
      <c r="T380" s="223"/>
      <c r="U380" s="223"/>
      <c r="W380" s="183"/>
      <c r="X380" s="223"/>
      <c r="Y380" s="183"/>
      <c r="Z380" s="221"/>
      <c r="AA380" s="187"/>
      <c r="AB380" s="186"/>
    </row>
    <row r="381" spans="1:28" s="245" customFormat="1" ht="0.75" customHeight="1" x14ac:dyDescent="0.2">
      <c r="A381" s="283"/>
      <c r="B381" s="219"/>
      <c r="C381" s="219"/>
      <c r="D381" s="285"/>
      <c r="E381" s="253"/>
      <c r="F381" s="253"/>
      <c r="G381" s="254"/>
      <c r="H381" s="255"/>
      <c r="I381" s="256"/>
      <c r="J381" s="257"/>
      <c r="K381" s="286"/>
      <c r="L381" s="219"/>
      <c r="M381" s="219"/>
      <c r="P381" s="223"/>
      <c r="Q381" s="223"/>
      <c r="R381" s="223"/>
      <c r="S381" s="223"/>
      <c r="T381" s="223"/>
      <c r="U381" s="223"/>
      <c r="W381" s="183"/>
      <c r="X381" s="223"/>
      <c r="Y381" s="183"/>
      <c r="Z381" s="221"/>
      <c r="AA381" s="187"/>
      <c r="AB381" s="186"/>
    </row>
    <row r="382" spans="1:28" s="245" customFormat="1" x14ac:dyDescent="0.2">
      <c r="A382" s="283"/>
      <c r="B382" s="219"/>
      <c r="C382" s="219"/>
      <c r="D382" s="285"/>
      <c r="E382" s="253"/>
      <c r="F382" s="253"/>
      <c r="G382" s="254"/>
      <c r="H382" s="255"/>
      <c r="I382" s="256"/>
      <c r="J382" s="257"/>
      <c r="K382" s="286"/>
      <c r="L382" s="219"/>
      <c r="M382" s="219"/>
      <c r="P382" s="223"/>
      <c r="Q382" s="223"/>
      <c r="R382" s="223"/>
      <c r="S382" s="223"/>
      <c r="T382" s="223"/>
      <c r="U382" s="223"/>
      <c r="W382" s="183"/>
      <c r="X382" s="223"/>
      <c r="Y382" s="183"/>
      <c r="Z382" s="221"/>
      <c r="AA382" s="187"/>
      <c r="AB382" s="186"/>
    </row>
    <row r="383" spans="1:28" s="245" customFormat="1" x14ac:dyDescent="0.2">
      <c r="A383" s="283"/>
      <c r="B383" s="219"/>
      <c r="C383" s="219"/>
      <c r="D383" s="285"/>
      <c r="E383" s="253"/>
      <c r="F383" s="253"/>
      <c r="G383" s="254"/>
      <c r="H383" s="255"/>
      <c r="I383" s="256"/>
      <c r="J383" s="257"/>
      <c r="K383" s="286"/>
      <c r="L383" s="219"/>
      <c r="M383" s="219"/>
      <c r="P383" s="223"/>
      <c r="Q383" s="223"/>
      <c r="R383" s="223"/>
      <c r="S383" s="223"/>
      <c r="T383" s="223"/>
      <c r="U383" s="223"/>
      <c r="W383" s="183"/>
      <c r="X383" s="223"/>
      <c r="Y383" s="183"/>
      <c r="Z383" s="221"/>
      <c r="AA383" s="187"/>
      <c r="AB383" s="186"/>
    </row>
    <row r="384" spans="1:28" s="245" customFormat="1" x14ac:dyDescent="0.2">
      <c r="A384" s="283"/>
      <c r="B384" s="219"/>
      <c r="C384" s="219"/>
      <c r="D384" s="285"/>
      <c r="E384" s="253"/>
      <c r="F384" s="253"/>
      <c r="G384" s="254"/>
      <c r="H384" s="255"/>
      <c r="I384" s="256"/>
      <c r="J384" s="257"/>
      <c r="K384" s="286"/>
      <c r="L384" s="201"/>
      <c r="M384" s="201"/>
      <c r="O384" s="223"/>
      <c r="P384" s="223"/>
      <c r="Q384" s="223"/>
      <c r="R384" s="223"/>
      <c r="S384" s="223"/>
      <c r="T384" s="223"/>
      <c r="U384" s="223"/>
      <c r="W384" s="183"/>
      <c r="X384" s="223"/>
      <c r="Y384" s="183"/>
      <c r="Z384" s="221"/>
      <c r="AA384" s="187"/>
      <c r="AB384" s="186"/>
    </row>
    <row r="385" spans="1:28" s="245" customFormat="1" x14ac:dyDescent="0.2">
      <c r="A385" s="283"/>
      <c r="B385" s="219"/>
      <c r="C385" s="219"/>
      <c r="D385" s="285"/>
      <c r="E385" s="253"/>
      <c r="F385" s="253"/>
      <c r="G385" s="254"/>
      <c r="H385" s="255"/>
      <c r="I385" s="256"/>
      <c r="J385" s="257"/>
      <c r="K385" s="286"/>
      <c r="L385" s="201"/>
      <c r="M385" s="201"/>
      <c r="O385" s="223"/>
      <c r="P385" s="223"/>
      <c r="Q385" s="223"/>
      <c r="R385" s="223"/>
      <c r="S385" s="223"/>
      <c r="T385" s="223"/>
      <c r="U385" s="223"/>
      <c r="W385" s="183"/>
      <c r="X385" s="223"/>
      <c r="Y385" s="183"/>
      <c r="Z385" s="221"/>
      <c r="AA385" s="187"/>
      <c r="AB385" s="186"/>
    </row>
    <row r="386" spans="1:28" s="245" customFormat="1" x14ac:dyDescent="0.2">
      <c r="A386" s="283"/>
      <c r="B386" s="219"/>
      <c r="C386" s="219"/>
      <c r="D386" s="285"/>
      <c r="E386" s="253"/>
      <c r="F386" s="253"/>
      <c r="G386" s="254"/>
      <c r="H386" s="255"/>
      <c r="I386" s="256"/>
      <c r="J386" s="257"/>
      <c r="K386" s="286"/>
      <c r="L386" s="219"/>
      <c r="M386" s="219"/>
      <c r="O386" s="223"/>
      <c r="P386" s="223"/>
      <c r="Q386" s="223"/>
      <c r="R386" s="223"/>
      <c r="S386" s="223"/>
      <c r="T386" s="223"/>
      <c r="U386" s="223"/>
      <c r="W386" s="183"/>
      <c r="X386" s="223"/>
      <c r="Y386" s="183"/>
      <c r="Z386" s="221"/>
      <c r="AA386" s="187"/>
      <c r="AB386" s="186"/>
    </row>
    <row r="387" spans="1:28" s="245" customFormat="1" x14ac:dyDescent="0.2">
      <c r="A387" s="283"/>
      <c r="B387" s="219"/>
      <c r="C387" s="219"/>
      <c r="D387" s="285"/>
      <c r="E387" s="253"/>
      <c r="F387" s="253"/>
      <c r="G387" s="254"/>
      <c r="H387" s="255"/>
      <c r="I387" s="256"/>
      <c r="J387" s="257"/>
      <c r="K387" s="286"/>
      <c r="L387" s="219"/>
      <c r="M387" s="219"/>
      <c r="O387" s="223"/>
      <c r="P387" s="223"/>
      <c r="Q387" s="223"/>
      <c r="R387" s="223"/>
      <c r="S387" s="223"/>
      <c r="T387" s="223"/>
      <c r="U387" s="223"/>
      <c r="W387" s="183"/>
      <c r="X387" s="223"/>
      <c r="Y387" s="183"/>
      <c r="Z387" s="221"/>
      <c r="AA387" s="187"/>
      <c r="AB387" s="186"/>
    </row>
    <row r="388" spans="1:28" s="245" customFormat="1" x14ac:dyDescent="0.2">
      <c r="A388" s="283"/>
      <c r="B388" s="219"/>
      <c r="C388" s="219"/>
      <c r="D388" s="285"/>
      <c r="E388" s="253"/>
      <c r="F388" s="253"/>
      <c r="G388" s="254"/>
      <c r="H388" s="255"/>
      <c r="I388" s="256"/>
      <c r="J388" s="257"/>
      <c r="K388" s="286"/>
      <c r="L388" s="219"/>
      <c r="M388" s="219"/>
      <c r="O388" s="223"/>
      <c r="P388" s="223"/>
      <c r="Q388" s="223"/>
      <c r="R388" s="223"/>
      <c r="S388" s="223"/>
      <c r="T388" s="223"/>
      <c r="U388" s="223"/>
      <c r="W388" s="183"/>
      <c r="X388" s="223"/>
      <c r="Y388" s="183"/>
      <c r="Z388" s="221"/>
      <c r="AA388" s="187"/>
      <c r="AB388" s="186"/>
    </row>
    <row r="389" spans="1:28" s="245" customFormat="1" x14ac:dyDescent="0.2">
      <c r="A389" s="283"/>
      <c r="B389" s="219"/>
      <c r="C389" s="219"/>
      <c r="D389" s="285"/>
      <c r="E389" s="253"/>
      <c r="F389" s="253"/>
      <c r="G389" s="254"/>
      <c r="H389" s="255"/>
      <c r="I389" s="256"/>
      <c r="J389" s="257"/>
      <c r="K389" s="286"/>
      <c r="L389" s="219"/>
      <c r="M389" s="219"/>
      <c r="O389" s="223"/>
      <c r="P389" s="223"/>
      <c r="Q389" s="223"/>
      <c r="R389" s="223"/>
      <c r="S389" s="223"/>
      <c r="T389" s="223"/>
      <c r="U389" s="223"/>
      <c r="W389" s="183"/>
      <c r="X389" s="223"/>
      <c r="Y389" s="183"/>
      <c r="Z389" s="221"/>
      <c r="AA389" s="187"/>
      <c r="AB389" s="186"/>
    </row>
    <row r="390" spans="1:28" s="245" customFormat="1" x14ac:dyDescent="0.2">
      <c r="A390" s="283"/>
      <c r="B390" s="219"/>
      <c r="C390" s="219"/>
      <c r="D390" s="285"/>
      <c r="E390" s="253"/>
      <c r="F390" s="253"/>
      <c r="G390" s="254"/>
      <c r="H390" s="255"/>
      <c r="I390" s="256"/>
      <c r="J390" s="257"/>
      <c r="K390" s="286"/>
      <c r="L390" s="219"/>
      <c r="M390" s="219"/>
      <c r="O390" s="223"/>
      <c r="P390" s="223"/>
      <c r="Q390" s="223"/>
      <c r="R390" s="223"/>
      <c r="S390" s="223"/>
      <c r="T390" s="223"/>
      <c r="U390" s="223"/>
      <c r="W390" s="183"/>
      <c r="X390" s="223"/>
      <c r="Y390" s="183"/>
      <c r="Z390" s="221"/>
      <c r="AA390" s="187"/>
      <c r="AB390" s="186"/>
    </row>
    <row r="391" spans="1:28" s="245" customFormat="1" x14ac:dyDescent="0.2">
      <c r="A391" s="283"/>
      <c r="B391" s="219"/>
      <c r="C391" s="219"/>
      <c r="D391" s="285"/>
      <c r="E391" s="253"/>
      <c r="F391" s="253"/>
      <c r="G391" s="254"/>
      <c r="H391" s="255"/>
      <c r="I391" s="256"/>
      <c r="J391" s="257"/>
      <c r="K391" s="286"/>
      <c r="L391" s="219"/>
      <c r="M391" s="219"/>
      <c r="O391" s="223"/>
      <c r="P391" s="223"/>
      <c r="Q391" s="223"/>
      <c r="R391" s="223"/>
      <c r="S391" s="223"/>
      <c r="T391" s="223"/>
      <c r="U391" s="223"/>
      <c r="W391" s="183"/>
      <c r="X391" s="223"/>
      <c r="Y391" s="183"/>
      <c r="Z391" s="221"/>
      <c r="AA391" s="187"/>
      <c r="AB391" s="186"/>
    </row>
    <row r="392" spans="1:28" s="245" customFormat="1" x14ac:dyDescent="0.2">
      <c r="A392" s="283"/>
      <c r="B392" s="219"/>
      <c r="C392" s="219"/>
      <c r="D392" s="285"/>
      <c r="E392" s="253"/>
      <c r="F392" s="253"/>
      <c r="G392" s="254"/>
      <c r="H392" s="255"/>
      <c r="I392" s="256"/>
      <c r="J392" s="257"/>
      <c r="K392" s="286"/>
      <c r="L392" s="219"/>
      <c r="M392" s="219"/>
      <c r="O392" s="223"/>
      <c r="P392" s="223"/>
      <c r="Q392" s="223"/>
      <c r="R392" s="223"/>
      <c r="S392" s="223"/>
      <c r="T392" s="223"/>
      <c r="U392" s="223"/>
      <c r="W392" s="185"/>
      <c r="X392" s="223"/>
      <c r="Y392" s="183"/>
      <c r="Z392" s="221"/>
      <c r="AA392" s="187"/>
      <c r="AB392" s="186"/>
    </row>
    <row r="393" spans="1:28" s="245" customFormat="1" x14ac:dyDescent="0.2">
      <c r="A393" s="283"/>
      <c r="B393" s="219"/>
      <c r="C393" s="219"/>
      <c r="D393" s="285"/>
      <c r="E393" s="253"/>
      <c r="F393" s="253"/>
      <c r="G393" s="254"/>
      <c r="H393" s="255"/>
      <c r="I393" s="256"/>
      <c r="J393" s="257"/>
      <c r="K393" s="286"/>
      <c r="L393" s="219"/>
      <c r="M393" s="219"/>
      <c r="O393" s="223"/>
      <c r="P393" s="223"/>
      <c r="Q393" s="223"/>
      <c r="R393" s="223"/>
      <c r="S393" s="223"/>
      <c r="T393" s="223"/>
      <c r="U393" s="223"/>
      <c r="W393" s="185"/>
      <c r="Y393" s="185"/>
      <c r="Z393" s="221"/>
      <c r="AA393" s="187"/>
      <c r="AB393" s="186"/>
    </row>
    <row r="394" spans="1:28" s="245" customFormat="1" x14ac:dyDescent="0.2">
      <c r="A394" s="283"/>
      <c r="B394" s="219"/>
      <c r="C394" s="219"/>
      <c r="D394" s="285"/>
      <c r="E394" s="253"/>
      <c r="F394" s="253"/>
      <c r="G394" s="254"/>
      <c r="H394" s="255"/>
      <c r="I394" s="256"/>
      <c r="J394" s="257"/>
      <c r="K394" s="286"/>
      <c r="L394" s="201"/>
      <c r="M394" s="201"/>
      <c r="O394" s="223"/>
      <c r="P394" s="223"/>
      <c r="Q394" s="223"/>
      <c r="R394" s="223"/>
      <c r="S394" s="223"/>
      <c r="T394" s="223"/>
      <c r="U394" s="223"/>
      <c r="W394" s="185"/>
      <c r="Y394" s="185"/>
      <c r="Z394" s="187"/>
      <c r="AA394" s="187"/>
      <c r="AB394" s="189"/>
    </row>
    <row r="395" spans="1:28" s="245" customFormat="1" x14ac:dyDescent="0.2">
      <c r="A395" s="283"/>
      <c r="B395" s="219"/>
      <c r="C395" s="219"/>
      <c r="D395" s="285"/>
      <c r="E395" s="253"/>
      <c r="F395" s="253"/>
      <c r="G395" s="254"/>
      <c r="H395" s="255"/>
      <c r="I395" s="256"/>
      <c r="J395" s="257"/>
      <c r="K395" s="286"/>
      <c r="L395" s="201"/>
      <c r="M395" s="201"/>
      <c r="O395" s="223"/>
      <c r="W395" s="185"/>
      <c r="Y395" s="185"/>
      <c r="Z395" s="187"/>
      <c r="AA395" s="187"/>
      <c r="AB395" s="189"/>
    </row>
    <row r="396" spans="1:28" s="245" customFormat="1" x14ac:dyDescent="0.2">
      <c r="A396" s="283"/>
      <c r="B396" s="219"/>
      <c r="C396" s="219"/>
      <c r="D396" s="285"/>
      <c r="E396" s="253"/>
      <c r="F396" s="253"/>
      <c r="G396" s="254"/>
      <c r="H396" s="255"/>
      <c r="I396" s="256"/>
      <c r="J396" s="257"/>
      <c r="K396" s="286"/>
      <c r="L396" s="201"/>
      <c r="M396" s="201"/>
      <c r="O396" s="223"/>
      <c r="W396" s="185"/>
      <c r="Y396" s="185"/>
      <c r="Z396" s="187"/>
      <c r="AA396" s="187"/>
      <c r="AB396" s="189"/>
    </row>
    <row r="397" spans="1:28" s="245" customFormat="1" x14ac:dyDescent="0.2">
      <c r="A397" s="283"/>
      <c r="B397" s="219"/>
      <c r="C397" s="219"/>
      <c r="D397" s="285"/>
      <c r="E397" s="253"/>
      <c r="F397" s="253"/>
      <c r="G397" s="254"/>
      <c r="H397" s="255"/>
      <c r="I397" s="256"/>
      <c r="J397" s="257"/>
      <c r="K397" s="286"/>
      <c r="L397" s="201"/>
      <c r="M397" s="201"/>
      <c r="O397" s="223"/>
      <c r="W397" s="185"/>
      <c r="Y397" s="185"/>
      <c r="Z397" s="187"/>
      <c r="AA397" s="187"/>
      <c r="AB397" s="189"/>
    </row>
    <row r="398" spans="1:28" s="245" customFormat="1" x14ac:dyDescent="0.2">
      <c r="A398" s="283"/>
      <c r="B398" s="219"/>
      <c r="C398" s="219"/>
      <c r="D398" s="285"/>
      <c r="E398" s="253"/>
      <c r="F398" s="253"/>
      <c r="G398" s="254"/>
      <c r="H398" s="255"/>
      <c r="I398" s="256"/>
      <c r="J398" s="257"/>
      <c r="K398" s="286"/>
      <c r="L398" s="219"/>
      <c r="M398" s="219"/>
      <c r="O398" s="223"/>
      <c r="W398" s="185"/>
      <c r="Y398" s="185"/>
      <c r="Z398" s="187"/>
      <c r="AA398" s="187"/>
      <c r="AB398" s="189"/>
    </row>
    <row r="399" spans="1:28" s="245" customFormat="1" x14ac:dyDescent="0.2">
      <c r="A399" s="283"/>
      <c r="B399" s="219"/>
      <c r="C399" s="219"/>
      <c r="D399" s="285"/>
      <c r="E399" s="253"/>
      <c r="F399" s="253"/>
      <c r="G399" s="254"/>
      <c r="H399" s="255"/>
      <c r="I399" s="256"/>
      <c r="J399" s="257"/>
      <c r="K399" s="286"/>
      <c r="L399" s="219"/>
      <c r="M399" s="219"/>
      <c r="O399" s="223"/>
      <c r="W399" s="185"/>
      <c r="Y399" s="185"/>
      <c r="Z399" s="187"/>
      <c r="AA399" s="187"/>
      <c r="AB399" s="189"/>
    </row>
    <row r="400" spans="1:28" s="245" customFormat="1" x14ac:dyDescent="0.2">
      <c r="A400" s="283"/>
      <c r="B400" s="219"/>
      <c r="C400" s="219"/>
      <c r="D400" s="285"/>
      <c r="E400" s="253"/>
      <c r="F400" s="253"/>
      <c r="G400" s="254"/>
      <c r="H400" s="255"/>
      <c r="I400" s="256"/>
      <c r="J400" s="257"/>
      <c r="K400" s="286"/>
      <c r="L400" s="219"/>
      <c r="M400" s="219"/>
      <c r="W400" s="185"/>
      <c r="Y400" s="185"/>
      <c r="Z400" s="187"/>
      <c r="AA400" s="187"/>
      <c r="AB400" s="189"/>
    </row>
    <row r="401" spans="1:31" s="245" customFormat="1" x14ac:dyDescent="0.2">
      <c r="A401" s="283"/>
      <c r="B401" s="219"/>
      <c r="C401" s="219"/>
      <c r="D401" s="285"/>
      <c r="E401" s="253"/>
      <c r="F401" s="253"/>
      <c r="G401" s="254"/>
      <c r="H401" s="255"/>
      <c r="I401" s="256"/>
      <c r="J401" s="257"/>
      <c r="K401" s="286"/>
      <c r="L401" s="219"/>
      <c r="M401" s="219"/>
      <c r="W401" s="185"/>
      <c r="Y401" s="185"/>
      <c r="Z401" s="187"/>
      <c r="AA401" s="187"/>
      <c r="AB401" s="189"/>
    </row>
    <row r="402" spans="1:31" s="245" customFormat="1" x14ac:dyDescent="0.2">
      <c r="A402" s="283"/>
      <c r="B402" s="219"/>
      <c r="C402" s="219"/>
      <c r="D402" s="285"/>
      <c r="E402" s="253"/>
      <c r="F402" s="253"/>
      <c r="G402" s="254"/>
      <c r="H402" s="255"/>
      <c r="I402" s="256"/>
      <c r="J402" s="257"/>
      <c r="K402" s="286"/>
      <c r="L402" s="219"/>
      <c r="M402" s="219"/>
      <c r="N402" s="287"/>
      <c r="W402" s="185"/>
      <c r="Y402" s="185"/>
      <c r="Z402" s="187"/>
      <c r="AA402" s="187"/>
      <c r="AB402" s="189"/>
    </row>
    <row r="403" spans="1:31" s="245" customFormat="1" x14ac:dyDescent="0.2">
      <c r="A403" s="283"/>
      <c r="B403" s="219"/>
      <c r="C403" s="219"/>
      <c r="D403" s="285"/>
      <c r="E403" s="253"/>
      <c r="F403" s="253"/>
      <c r="G403" s="254"/>
      <c r="H403" s="255"/>
      <c r="I403" s="256"/>
      <c r="J403" s="257"/>
      <c r="K403" s="286"/>
      <c r="L403" s="219"/>
      <c r="M403" s="219"/>
      <c r="N403" s="287"/>
      <c r="W403" s="185"/>
      <c r="Y403" s="185"/>
      <c r="Z403" s="187"/>
      <c r="AA403" s="187"/>
      <c r="AB403" s="189"/>
    </row>
    <row r="404" spans="1:31" s="245" customFormat="1" x14ac:dyDescent="0.2">
      <c r="A404" s="283"/>
      <c r="B404" s="219"/>
      <c r="C404" s="219"/>
      <c r="D404" s="285"/>
      <c r="E404" s="253"/>
      <c r="F404" s="253"/>
      <c r="G404" s="254"/>
      <c r="H404" s="255"/>
      <c r="I404" s="256"/>
      <c r="J404" s="257"/>
      <c r="K404" s="286"/>
      <c r="L404" s="219"/>
      <c r="M404" s="219"/>
      <c r="W404" s="185"/>
      <c r="Y404" s="185"/>
      <c r="Z404" s="187"/>
      <c r="AA404" s="187"/>
      <c r="AB404" s="189"/>
    </row>
    <row r="405" spans="1:31" s="245" customFormat="1" x14ac:dyDescent="0.2">
      <c r="A405" s="283"/>
      <c r="B405" s="219"/>
      <c r="C405" s="219"/>
      <c r="D405" s="285"/>
      <c r="E405" s="253"/>
      <c r="F405" s="253"/>
      <c r="G405" s="254"/>
      <c r="H405" s="255"/>
      <c r="I405" s="256"/>
      <c r="J405" s="257"/>
      <c r="K405" s="286"/>
      <c r="L405" s="219"/>
      <c r="M405" s="219"/>
      <c r="W405" s="185"/>
      <c r="Y405" s="185"/>
      <c r="Z405" s="187"/>
      <c r="AA405" s="187"/>
      <c r="AB405" s="189"/>
      <c r="AC405" s="223"/>
    </row>
    <row r="406" spans="1:31" s="245" customFormat="1" x14ac:dyDescent="0.2">
      <c r="A406" s="283"/>
      <c r="B406" s="219"/>
      <c r="C406" s="219"/>
      <c r="D406" s="285"/>
      <c r="E406" s="253"/>
      <c r="F406" s="253"/>
      <c r="G406" s="254"/>
      <c r="H406" s="255"/>
      <c r="I406" s="256"/>
      <c r="J406" s="257"/>
      <c r="K406" s="286"/>
      <c r="L406" s="201"/>
      <c r="M406" s="201"/>
      <c r="W406" s="185"/>
      <c r="Y406" s="185"/>
      <c r="Z406" s="187"/>
      <c r="AA406" s="187"/>
      <c r="AB406" s="189"/>
      <c r="AC406" s="223"/>
    </row>
    <row r="407" spans="1:31" s="245" customFormat="1" x14ac:dyDescent="0.2">
      <c r="A407" s="283"/>
      <c r="B407" s="219"/>
      <c r="C407" s="219"/>
      <c r="D407" s="285"/>
      <c r="E407" s="253"/>
      <c r="F407" s="253"/>
      <c r="G407" s="254"/>
      <c r="H407" s="255"/>
      <c r="I407" s="256"/>
      <c r="J407" s="257"/>
      <c r="K407" s="286"/>
      <c r="L407" s="201"/>
      <c r="M407" s="201"/>
      <c r="W407" s="185"/>
      <c r="Y407" s="185"/>
      <c r="Z407" s="187"/>
      <c r="AA407" s="187"/>
      <c r="AB407" s="189"/>
      <c r="AC407" s="223"/>
    </row>
    <row r="408" spans="1:31" s="245" customFormat="1" x14ac:dyDescent="0.2">
      <c r="A408" s="283"/>
      <c r="B408" s="219"/>
      <c r="C408" s="219"/>
      <c r="D408" s="285"/>
      <c r="E408" s="253"/>
      <c r="F408" s="253"/>
      <c r="G408" s="254"/>
      <c r="H408" s="255"/>
      <c r="I408" s="256"/>
      <c r="J408" s="257"/>
      <c r="K408" s="286"/>
      <c r="L408" s="219"/>
      <c r="M408" s="219"/>
      <c r="W408" s="183"/>
      <c r="Y408" s="185"/>
      <c r="Z408" s="187"/>
      <c r="AA408" s="187"/>
      <c r="AB408" s="189"/>
      <c r="AC408" s="223"/>
    </row>
    <row r="409" spans="1:31" s="245" customFormat="1" ht="0.75" customHeight="1" x14ac:dyDescent="0.2">
      <c r="A409" s="283"/>
      <c r="B409" s="219"/>
      <c r="C409" s="219"/>
      <c r="D409" s="285"/>
      <c r="E409" s="253"/>
      <c r="F409" s="253"/>
      <c r="G409" s="254"/>
      <c r="H409" s="255"/>
      <c r="I409" s="256"/>
      <c r="J409" s="257"/>
      <c r="K409" s="286"/>
      <c r="L409" s="201"/>
      <c r="M409" s="201"/>
      <c r="W409" s="183"/>
      <c r="X409" s="223"/>
      <c r="Y409" s="183"/>
      <c r="Z409" s="187"/>
      <c r="AA409" s="187"/>
      <c r="AB409" s="189"/>
      <c r="AC409" s="223"/>
    </row>
    <row r="410" spans="1:31" s="245" customFormat="1" x14ac:dyDescent="0.2">
      <c r="A410" s="283"/>
      <c r="B410" s="219"/>
      <c r="C410" s="219"/>
      <c r="D410" s="285"/>
      <c r="E410" s="253"/>
      <c r="F410" s="253"/>
      <c r="G410" s="254"/>
      <c r="H410" s="255"/>
      <c r="I410" s="256"/>
      <c r="J410" s="257"/>
      <c r="K410" s="286"/>
      <c r="L410" s="219"/>
      <c r="M410" s="219"/>
      <c r="W410" s="183"/>
      <c r="X410" s="223"/>
      <c r="Y410" s="183"/>
      <c r="Z410" s="221"/>
      <c r="AA410" s="187"/>
      <c r="AB410" s="186"/>
      <c r="AC410" s="223"/>
      <c r="AD410" s="223"/>
    </row>
    <row r="411" spans="1:31" s="245" customFormat="1" x14ac:dyDescent="0.2">
      <c r="A411" s="283"/>
      <c r="B411" s="219"/>
      <c r="C411" s="219"/>
      <c r="D411" s="285"/>
      <c r="E411" s="253"/>
      <c r="F411" s="253"/>
      <c r="G411" s="254"/>
      <c r="H411" s="255"/>
      <c r="I411" s="256"/>
      <c r="J411" s="257"/>
      <c r="K411" s="286"/>
      <c r="L411" s="201"/>
      <c r="M411" s="201"/>
      <c r="P411" s="223"/>
      <c r="Q411" s="223"/>
      <c r="R411" s="223"/>
      <c r="S411" s="223"/>
      <c r="T411" s="223"/>
      <c r="U411" s="223"/>
      <c r="W411" s="183"/>
      <c r="X411" s="223"/>
      <c r="Y411" s="183"/>
      <c r="Z411" s="221"/>
      <c r="AA411" s="187"/>
      <c r="AB411" s="186"/>
      <c r="AC411" s="223"/>
      <c r="AD411" s="223"/>
    </row>
    <row r="412" spans="1:31" s="245" customFormat="1" x14ac:dyDescent="0.2">
      <c r="A412" s="283"/>
      <c r="B412" s="219"/>
      <c r="C412" s="219"/>
      <c r="D412" s="285"/>
      <c r="E412" s="253"/>
      <c r="F412" s="253"/>
      <c r="G412" s="254"/>
      <c r="H412" s="255"/>
      <c r="I412" s="256"/>
      <c r="J412" s="257"/>
      <c r="K412" s="286"/>
      <c r="L412" s="201"/>
      <c r="M412" s="201"/>
      <c r="P412" s="223"/>
      <c r="Q412" s="223"/>
      <c r="R412" s="223"/>
      <c r="S412" s="223"/>
      <c r="T412" s="223"/>
      <c r="U412" s="223"/>
      <c r="W412" s="183"/>
      <c r="X412" s="223"/>
      <c r="Y412" s="183"/>
      <c r="Z412" s="221"/>
      <c r="AA412" s="187"/>
      <c r="AB412" s="186"/>
      <c r="AC412" s="223"/>
      <c r="AD412" s="223"/>
    </row>
    <row r="413" spans="1:31" s="245" customFormat="1" x14ac:dyDescent="0.2">
      <c r="A413" s="283"/>
      <c r="B413" s="219"/>
      <c r="C413" s="219"/>
      <c r="D413" s="285"/>
      <c r="E413" s="253"/>
      <c r="F413" s="253"/>
      <c r="G413" s="254"/>
      <c r="H413" s="255"/>
      <c r="I413" s="256"/>
      <c r="J413" s="257"/>
      <c r="K413" s="286"/>
      <c r="L413" s="219"/>
      <c r="M413" s="219"/>
      <c r="P413" s="223"/>
      <c r="Q413" s="223"/>
      <c r="R413" s="223"/>
      <c r="S413" s="223"/>
      <c r="T413" s="223"/>
      <c r="U413" s="223"/>
      <c r="W413" s="183"/>
      <c r="X413" s="223"/>
      <c r="Y413" s="183"/>
      <c r="Z413" s="221"/>
      <c r="AA413" s="187"/>
      <c r="AB413" s="186"/>
      <c r="AC413" s="223"/>
      <c r="AD413" s="223"/>
      <c r="AE413" s="223"/>
    </row>
    <row r="414" spans="1:31" s="245" customFormat="1" x14ac:dyDescent="0.2">
      <c r="A414" s="283"/>
      <c r="B414" s="219"/>
      <c r="C414" s="219"/>
      <c r="D414" s="285"/>
      <c r="E414" s="253"/>
      <c r="F414" s="253"/>
      <c r="G414" s="254"/>
      <c r="H414" s="255"/>
      <c r="I414" s="256"/>
      <c r="J414" s="257"/>
      <c r="K414" s="286"/>
      <c r="L414" s="219"/>
      <c r="M414" s="219"/>
      <c r="P414" s="223"/>
      <c r="Q414" s="223"/>
      <c r="R414" s="223"/>
      <c r="S414" s="223"/>
      <c r="T414" s="223"/>
      <c r="U414" s="223"/>
      <c r="W414" s="183"/>
      <c r="X414" s="223"/>
      <c r="Y414" s="183"/>
      <c r="Z414" s="221"/>
      <c r="AA414" s="187"/>
      <c r="AB414" s="186"/>
      <c r="AC414" s="223"/>
      <c r="AD414" s="223"/>
      <c r="AE414" s="223"/>
    </row>
    <row r="415" spans="1:31" s="245" customFormat="1" x14ac:dyDescent="0.2">
      <c r="A415" s="283"/>
      <c r="B415" s="219"/>
      <c r="C415" s="219"/>
      <c r="D415" s="285"/>
      <c r="E415" s="253"/>
      <c r="F415" s="253"/>
      <c r="G415" s="254"/>
      <c r="H415" s="255"/>
      <c r="I415" s="256"/>
      <c r="J415" s="257"/>
      <c r="K415" s="286"/>
      <c r="L415" s="219"/>
      <c r="M415" s="219"/>
      <c r="P415" s="223"/>
      <c r="Q415" s="223"/>
      <c r="R415" s="223"/>
      <c r="S415" s="223"/>
      <c r="T415" s="223"/>
      <c r="U415" s="223"/>
      <c r="W415" s="183"/>
      <c r="X415" s="223"/>
      <c r="Y415" s="183"/>
      <c r="Z415" s="221"/>
      <c r="AA415" s="187"/>
      <c r="AB415" s="186"/>
      <c r="AC415" s="223"/>
      <c r="AD415" s="223"/>
      <c r="AE415" s="223"/>
    </row>
    <row r="416" spans="1:31" s="245" customFormat="1" x14ac:dyDescent="0.2">
      <c r="A416" s="283"/>
      <c r="B416" s="219"/>
      <c r="C416" s="219"/>
      <c r="D416" s="285"/>
      <c r="E416" s="253"/>
      <c r="F416" s="253"/>
      <c r="G416" s="254"/>
      <c r="H416" s="255"/>
      <c r="I416" s="256"/>
      <c r="J416" s="257"/>
      <c r="K416" s="286"/>
      <c r="L416" s="219"/>
      <c r="M416" s="219"/>
      <c r="O416" s="223"/>
      <c r="P416" s="223"/>
      <c r="Q416" s="223"/>
      <c r="R416" s="223"/>
      <c r="S416" s="223"/>
      <c r="T416" s="223"/>
      <c r="U416" s="223"/>
      <c r="W416" s="183"/>
      <c r="X416" s="223"/>
      <c r="Y416" s="183"/>
      <c r="Z416" s="221"/>
      <c r="AA416" s="187"/>
      <c r="AB416" s="186"/>
      <c r="AC416" s="223"/>
      <c r="AD416" s="223"/>
      <c r="AE416" s="223"/>
    </row>
    <row r="417" spans="1:32" s="245" customFormat="1" x14ac:dyDescent="0.2">
      <c r="A417" s="283"/>
      <c r="B417" s="219"/>
      <c r="C417" s="219"/>
      <c r="D417" s="285"/>
      <c r="E417" s="253"/>
      <c r="F417" s="253"/>
      <c r="G417" s="254"/>
      <c r="H417" s="255"/>
      <c r="I417" s="256"/>
      <c r="J417" s="257"/>
      <c r="K417" s="286"/>
      <c r="L417" s="219"/>
      <c r="M417" s="219"/>
      <c r="O417" s="223"/>
      <c r="P417" s="223"/>
      <c r="Q417" s="223"/>
      <c r="R417" s="223"/>
      <c r="S417" s="223"/>
      <c r="T417" s="223"/>
      <c r="U417" s="223"/>
      <c r="W417" s="183"/>
      <c r="X417" s="223"/>
      <c r="Y417" s="183"/>
      <c r="Z417" s="221"/>
      <c r="AA417" s="187"/>
      <c r="AB417" s="186"/>
      <c r="AC417" s="223"/>
      <c r="AD417" s="223"/>
      <c r="AE417" s="223"/>
    </row>
    <row r="418" spans="1:32" s="245" customFormat="1" x14ac:dyDescent="0.2">
      <c r="A418" s="283"/>
      <c r="B418" s="219"/>
      <c r="C418" s="219"/>
      <c r="D418" s="285"/>
      <c r="E418" s="253"/>
      <c r="F418" s="253"/>
      <c r="G418" s="254"/>
      <c r="H418" s="255"/>
      <c r="I418" s="256"/>
      <c r="J418" s="257"/>
      <c r="K418" s="286"/>
      <c r="L418" s="219"/>
      <c r="M418" s="219"/>
      <c r="O418" s="223"/>
      <c r="P418" s="223"/>
      <c r="Q418" s="223"/>
      <c r="R418" s="223"/>
      <c r="S418" s="223"/>
      <c r="T418" s="223"/>
      <c r="U418" s="223"/>
      <c r="W418" s="183"/>
      <c r="X418" s="223"/>
      <c r="Y418" s="183"/>
      <c r="Z418" s="221"/>
      <c r="AA418" s="187"/>
      <c r="AB418" s="186"/>
      <c r="AC418" s="223"/>
      <c r="AD418" s="223"/>
      <c r="AE418" s="223"/>
    </row>
    <row r="419" spans="1:32" s="245" customFormat="1" x14ac:dyDescent="0.2">
      <c r="A419" s="283"/>
      <c r="B419" s="219"/>
      <c r="C419" s="219"/>
      <c r="D419" s="285"/>
      <c r="E419" s="253"/>
      <c r="F419" s="253"/>
      <c r="G419" s="254"/>
      <c r="H419" s="255"/>
      <c r="I419" s="256"/>
      <c r="J419" s="257"/>
      <c r="K419" s="286"/>
      <c r="L419" s="219"/>
      <c r="M419" s="219"/>
      <c r="O419" s="223"/>
      <c r="P419" s="223"/>
      <c r="Q419" s="223"/>
      <c r="R419" s="223"/>
      <c r="S419" s="223"/>
      <c r="T419" s="223"/>
      <c r="U419" s="223"/>
      <c r="W419" s="183"/>
      <c r="X419" s="223"/>
      <c r="Y419" s="183"/>
      <c r="Z419" s="221"/>
      <c r="AA419" s="187"/>
      <c r="AB419" s="186"/>
      <c r="AC419" s="223"/>
      <c r="AD419" s="223"/>
      <c r="AE419" s="223"/>
      <c r="AF419" s="223"/>
    </row>
    <row r="421" spans="1:32" x14ac:dyDescent="0.2">
      <c r="AC421" s="245"/>
    </row>
    <row r="422" spans="1:32" x14ac:dyDescent="0.2">
      <c r="AC422" s="245"/>
    </row>
    <row r="423" spans="1:32" x14ac:dyDescent="0.2">
      <c r="AC423" s="245"/>
    </row>
    <row r="424" spans="1:32" x14ac:dyDescent="0.2">
      <c r="AC424" s="245"/>
    </row>
    <row r="425" spans="1:32" x14ac:dyDescent="0.2">
      <c r="AC425" s="245"/>
    </row>
    <row r="426" spans="1:32" x14ac:dyDescent="0.2">
      <c r="AC426" s="245"/>
      <c r="AD426" s="245"/>
    </row>
    <row r="427" spans="1:32" x14ac:dyDescent="0.2">
      <c r="L427" s="201"/>
      <c r="M427" s="201"/>
      <c r="AC427" s="245"/>
      <c r="AD427" s="245"/>
    </row>
    <row r="428" spans="1:32" x14ac:dyDescent="0.2">
      <c r="L428" s="201"/>
      <c r="M428" s="201"/>
      <c r="AC428" s="245"/>
      <c r="AD428" s="245"/>
    </row>
    <row r="429" spans="1:32" x14ac:dyDescent="0.2">
      <c r="AC429" s="245"/>
      <c r="AD429" s="245"/>
      <c r="AE429" s="245"/>
    </row>
    <row r="430" spans="1:32" x14ac:dyDescent="0.2">
      <c r="AC430" s="245"/>
      <c r="AD430" s="245"/>
      <c r="AE430" s="245"/>
    </row>
    <row r="431" spans="1:32" x14ac:dyDescent="0.2">
      <c r="AC431" s="245"/>
      <c r="AD431" s="245"/>
      <c r="AE431" s="245"/>
    </row>
    <row r="432" spans="1:32" x14ac:dyDescent="0.2">
      <c r="N432" s="288"/>
      <c r="AC432" s="245"/>
      <c r="AD432" s="245"/>
      <c r="AE432" s="245"/>
    </row>
    <row r="433" spans="1:32" x14ac:dyDescent="0.2">
      <c r="AC433" s="245"/>
      <c r="AD433" s="245"/>
      <c r="AE433" s="245"/>
    </row>
    <row r="434" spans="1:32" x14ac:dyDescent="0.2">
      <c r="AC434" s="245"/>
      <c r="AD434" s="245"/>
      <c r="AE434" s="245"/>
    </row>
    <row r="435" spans="1:32" x14ac:dyDescent="0.2">
      <c r="AC435" s="245"/>
      <c r="AD435" s="245"/>
      <c r="AE435" s="245"/>
      <c r="AF435" s="245"/>
    </row>
    <row r="436" spans="1:32" s="245" customFormat="1" x14ac:dyDescent="0.2">
      <c r="A436" s="283"/>
      <c r="B436" s="219"/>
      <c r="C436" s="219"/>
      <c r="D436" s="285"/>
      <c r="E436" s="253"/>
      <c r="F436" s="253"/>
      <c r="G436" s="254"/>
      <c r="H436" s="255"/>
      <c r="I436" s="256"/>
      <c r="J436" s="257"/>
      <c r="K436" s="286"/>
      <c r="L436" s="219"/>
      <c r="M436" s="219"/>
      <c r="O436" s="223"/>
      <c r="P436" s="223"/>
      <c r="Q436" s="223"/>
      <c r="R436" s="223"/>
      <c r="S436" s="223"/>
      <c r="T436" s="223"/>
      <c r="U436" s="223"/>
      <c r="W436" s="183"/>
      <c r="X436" s="223"/>
      <c r="Y436" s="183"/>
      <c r="Z436" s="221"/>
      <c r="AA436" s="187"/>
      <c r="AB436" s="186"/>
    </row>
    <row r="437" spans="1:32" s="245" customFormat="1" x14ac:dyDescent="0.2">
      <c r="A437" s="283"/>
      <c r="B437" s="219"/>
      <c r="C437" s="219"/>
      <c r="D437" s="285"/>
      <c r="E437" s="253"/>
      <c r="F437" s="253"/>
      <c r="G437" s="254"/>
      <c r="H437" s="255"/>
      <c r="I437" s="256"/>
      <c r="J437" s="257"/>
      <c r="K437" s="286"/>
      <c r="L437" s="219"/>
      <c r="M437" s="219"/>
      <c r="O437" s="223"/>
      <c r="P437" s="223"/>
      <c r="Q437" s="223"/>
      <c r="R437" s="223"/>
      <c r="S437" s="223"/>
      <c r="T437" s="223"/>
      <c r="U437" s="223"/>
      <c r="W437" s="183"/>
      <c r="X437" s="223"/>
      <c r="Y437" s="183"/>
      <c r="Z437" s="221"/>
      <c r="AA437" s="187"/>
      <c r="AB437" s="186"/>
      <c r="AC437" s="223"/>
    </row>
    <row r="438" spans="1:32" s="245" customFormat="1" x14ac:dyDescent="0.2">
      <c r="A438" s="283"/>
      <c r="B438" s="219"/>
      <c r="C438" s="219"/>
      <c r="D438" s="285"/>
      <c r="E438" s="253"/>
      <c r="F438" s="253"/>
      <c r="G438" s="254"/>
      <c r="H438" s="255"/>
      <c r="I438" s="256"/>
      <c r="J438" s="257"/>
      <c r="K438" s="286"/>
      <c r="L438" s="219"/>
      <c r="M438" s="219"/>
      <c r="O438" s="223"/>
      <c r="P438" s="223"/>
      <c r="Q438" s="223"/>
      <c r="R438" s="223"/>
      <c r="S438" s="223"/>
      <c r="T438" s="223"/>
      <c r="U438" s="223"/>
      <c r="W438" s="183"/>
      <c r="X438" s="223"/>
      <c r="Y438" s="183"/>
      <c r="Z438" s="221"/>
      <c r="AA438" s="187"/>
      <c r="AB438" s="186"/>
      <c r="AC438" s="223"/>
    </row>
    <row r="439" spans="1:32" s="245" customFormat="1" x14ac:dyDescent="0.2">
      <c r="A439" s="283"/>
      <c r="B439" s="219"/>
      <c r="C439" s="219"/>
      <c r="D439" s="285"/>
      <c r="E439" s="253"/>
      <c r="F439" s="253"/>
      <c r="G439" s="254"/>
      <c r="H439" s="255"/>
      <c r="I439" s="256"/>
      <c r="J439" s="257"/>
      <c r="K439" s="286"/>
      <c r="L439" s="219"/>
      <c r="M439" s="219"/>
      <c r="N439" s="288"/>
      <c r="O439" s="223"/>
      <c r="P439" s="223"/>
      <c r="Q439" s="223"/>
      <c r="R439" s="223"/>
      <c r="S439" s="223"/>
      <c r="T439" s="223"/>
      <c r="U439" s="223"/>
      <c r="W439" s="183"/>
      <c r="X439" s="223"/>
      <c r="Y439" s="183"/>
      <c r="Z439" s="221"/>
      <c r="AA439" s="187"/>
      <c r="AB439" s="186"/>
      <c r="AC439" s="223"/>
    </row>
    <row r="440" spans="1:32" s="245" customFormat="1" x14ac:dyDescent="0.2">
      <c r="A440" s="283"/>
      <c r="B440" s="219"/>
      <c r="C440" s="219"/>
      <c r="D440" s="285"/>
      <c r="E440" s="253"/>
      <c r="F440" s="253"/>
      <c r="G440" s="254"/>
      <c r="H440" s="255"/>
      <c r="I440" s="256"/>
      <c r="J440" s="257"/>
      <c r="K440" s="286"/>
      <c r="L440" s="219"/>
      <c r="M440" s="219"/>
      <c r="O440" s="223"/>
      <c r="P440" s="223"/>
      <c r="Q440" s="223"/>
      <c r="R440" s="223"/>
      <c r="S440" s="223"/>
      <c r="T440" s="223"/>
      <c r="U440" s="223"/>
      <c r="W440" s="183"/>
      <c r="X440" s="223"/>
      <c r="Y440" s="183"/>
      <c r="Z440" s="221"/>
      <c r="AA440" s="187"/>
      <c r="AB440" s="186"/>
      <c r="AC440" s="223"/>
    </row>
    <row r="441" spans="1:32" s="245" customFormat="1" x14ac:dyDescent="0.2">
      <c r="A441" s="283"/>
      <c r="B441" s="219"/>
      <c r="C441" s="219"/>
      <c r="D441" s="285"/>
      <c r="E441" s="253"/>
      <c r="F441" s="253"/>
      <c r="G441" s="254"/>
      <c r="H441" s="255"/>
      <c r="I441" s="256"/>
      <c r="J441" s="257"/>
      <c r="K441" s="286"/>
      <c r="L441" s="219"/>
      <c r="M441" s="219"/>
      <c r="O441" s="223"/>
      <c r="P441" s="223"/>
      <c r="Q441" s="223"/>
      <c r="R441" s="223"/>
      <c r="S441" s="223"/>
      <c r="T441" s="223"/>
      <c r="U441" s="223"/>
      <c r="W441" s="183"/>
      <c r="X441" s="223"/>
      <c r="Y441" s="183"/>
      <c r="Z441" s="221"/>
      <c r="AA441" s="187"/>
      <c r="AB441" s="186"/>
      <c r="AC441" s="223"/>
    </row>
    <row r="442" spans="1:32" s="245" customFormat="1" x14ac:dyDescent="0.2">
      <c r="A442" s="283"/>
      <c r="B442" s="219"/>
      <c r="C442" s="219"/>
      <c r="D442" s="285"/>
      <c r="E442" s="253"/>
      <c r="F442" s="253"/>
      <c r="G442" s="254"/>
      <c r="H442" s="255"/>
      <c r="I442" s="256"/>
      <c r="J442" s="257"/>
      <c r="K442" s="286"/>
      <c r="L442" s="219"/>
      <c r="M442" s="219"/>
      <c r="O442" s="223"/>
      <c r="P442" s="223"/>
      <c r="Q442" s="223"/>
      <c r="R442" s="223"/>
      <c r="S442" s="223"/>
      <c r="T442" s="223"/>
      <c r="U442" s="223"/>
      <c r="W442" s="183"/>
      <c r="X442" s="223"/>
      <c r="Y442" s="183"/>
      <c r="Z442" s="221"/>
      <c r="AA442" s="187"/>
      <c r="AB442" s="186"/>
      <c r="AC442" s="223"/>
      <c r="AD442" s="223"/>
    </row>
    <row r="443" spans="1:32" s="245" customFormat="1" x14ac:dyDescent="0.2">
      <c r="A443" s="283"/>
      <c r="B443" s="219"/>
      <c r="C443" s="219"/>
      <c r="D443" s="285"/>
      <c r="E443" s="253"/>
      <c r="F443" s="253"/>
      <c r="G443" s="254"/>
      <c r="H443" s="255"/>
      <c r="I443" s="256"/>
      <c r="J443" s="257"/>
      <c r="K443" s="286"/>
      <c r="L443" s="219"/>
      <c r="M443" s="219"/>
      <c r="O443" s="223"/>
      <c r="P443" s="223"/>
      <c r="Q443" s="223"/>
      <c r="R443" s="223"/>
      <c r="S443" s="223"/>
      <c r="T443" s="223"/>
      <c r="U443" s="223"/>
      <c r="W443" s="183"/>
      <c r="X443" s="223"/>
      <c r="Y443" s="183"/>
      <c r="Z443" s="221"/>
      <c r="AA443" s="187"/>
      <c r="AB443" s="186"/>
      <c r="AC443" s="223"/>
      <c r="AD443" s="223"/>
    </row>
    <row r="444" spans="1:32" s="245" customFormat="1" x14ac:dyDescent="0.2">
      <c r="A444" s="283"/>
      <c r="B444" s="219"/>
      <c r="C444" s="219"/>
      <c r="D444" s="285"/>
      <c r="E444" s="253"/>
      <c r="F444" s="253"/>
      <c r="G444" s="254"/>
      <c r="H444" s="255"/>
      <c r="I444" s="256"/>
      <c r="J444" s="257"/>
      <c r="K444" s="286"/>
      <c r="L444" s="219"/>
      <c r="M444" s="219"/>
      <c r="O444" s="223"/>
      <c r="P444" s="223"/>
      <c r="Q444" s="223"/>
      <c r="R444" s="223"/>
      <c r="S444" s="223"/>
      <c r="T444" s="223"/>
      <c r="U444" s="223"/>
      <c r="W444" s="183"/>
      <c r="X444" s="223"/>
      <c r="Y444" s="183"/>
      <c r="Z444" s="221"/>
      <c r="AA444" s="187"/>
      <c r="AB444" s="186"/>
      <c r="AC444" s="223"/>
      <c r="AD444" s="223"/>
    </row>
    <row r="445" spans="1:32" s="245" customFormat="1" x14ac:dyDescent="0.2">
      <c r="A445" s="283"/>
      <c r="B445" s="219"/>
      <c r="C445" s="219"/>
      <c r="D445" s="285"/>
      <c r="E445" s="253"/>
      <c r="F445" s="253"/>
      <c r="G445" s="254"/>
      <c r="H445" s="255"/>
      <c r="I445" s="256"/>
      <c r="J445" s="257"/>
      <c r="K445" s="286"/>
      <c r="L445" s="219"/>
      <c r="M445" s="219"/>
      <c r="O445" s="223"/>
      <c r="P445" s="223"/>
      <c r="Q445" s="223"/>
      <c r="R445" s="223"/>
      <c r="S445" s="223"/>
      <c r="T445" s="223"/>
      <c r="U445" s="223"/>
      <c r="W445" s="183"/>
      <c r="X445" s="223"/>
      <c r="Y445" s="183"/>
      <c r="Z445" s="221"/>
      <c r="AA445" s="187"/>
      <c r="AB445" s="186"/>
      <c r="AC445" s="223"/>
      <c r="AD445" s="223"/>
      <c r="AE445" s="223"/>
    </row>
    <row r="446" spans="1:32" s="245" customFormat="1" x14ac:dyDescent="0.2">
      <c r="A446" s="283"/>
      <c r="B446" s="219"/>
      <c r="C446" s="219"/>
      <c r="D446" s="285"/>
      <c r="E446" s="253"/>
      <c r="F446" s="253"/>
      <c r="G446" s="254"/>
      <c r="H446" s="255"/>
      <c r="I446" s="256"/>
      <c r="J446" s="257"/>
      <c r="K446" s="286"/>
      <c r="L446" s="219"/>
      <c r="M446" s="219"/>
      <c r="O446" s="223"/>
      <c r="P446" s="223"/>
      <c r="Q446" s="223"/>
      <c r="R446" s="223"/>
      <c r="S446" s="223"/>
      <c r="T446" s="223"/>
      <c r="U446" s="223"/>
      <c r="W446" s="183"/>
      <c r="X446" s="223"/>
      <c r="Y446" s="183"/>
      <c r="Z446" s="221"/>
      <c r="AA446" s="187"/>
      <c r="AB446" s="186"/>
      <c r="AC446" s="223"/>
      <c r="AD446" s="223"/>
      <c r="AE446" s="223"/>
    </row>
    <row r="447" spans="1:32" s="245" customFormat="1" x14ac:dyDescent="0.2">
      <c r="A447" s="283"/>
      <c r="B447" s="219"/>
      <c r="C447" s="219"/>
      <c r="D447" s="285"/>
      <c r="E447" s="253"/>
      <c r="F447" s="253"/>
      <c r="G447" s="254"/>
      <c r="H447" s="255"/>
      <c r="I447" s="256"/>
      <c r="J447" s="257"/>
      <c r="K447" s="286"/>
      <c r="L447" s="219"/>
      <c r="M447" s="219"/>
      <c r="O447" s="223"/>
      <c r="P447" s="223"/>
      <c r="Q447" s="223"/>
      <c r="R447" s="223"/>
      <c r="S447" s="223"/>
      <c r="T447" s="223"/>
      <c r="U447" s="223"/>
      <c r="W447" s="183"/>
      <c r="X447" s="223"/>
      <c r="Y447" s="183"/>
      <c r="Z447" s="221"/>
      <c r="AA447" s="187"/>
      <c r="AB447" s="186"/>
      <c r="AC447" s="223"/>
      <c r="AD447" s="223"/>
      <c r="AE447" s="223"/>
    </row>
    <row r="448" spans="1:32" s="245" customFormat="1" x14ac:dyDescent="0.2">
      <c r="A448" s="283"/>
      <c r="B448" s="219"/>
      <c r="C448" s="219"/>
      <c r="D448" s="285"/>
      <c r="E448" s="253"/>
      <c r="F448" s="253"/>
      <c r="G448" s="254"/>
      <c r="H448" s="255"/>
      <c r="I448" s="256"/>
      <c r="J448" s="257"/>
      <c r="K448" s="286"/>
      <c r="L448" s="219"/>
      <c r="M448" s="219"/>
      <c r="O448" s="223"/>
      <c r="P448" s="223"/>
      <c r="Q448" s="223"/>
      <c r="R448" s="223"/>
      <c r="S448" s="223"/>
      <c r="T448" s="223"/>
      <c r="U448" s="223"/>
      <c r="W448" s="183"/>
      <c r="X448" s="223"/>
      <c r="Y448" s="183"/>
      <c r="Z448" s="221"/>
      <c r="AA448" s="187"/>
      <c r="AB448" s="186"/>
      <c r="AC448" s="223"/>
      <c r="AD448" s="223"/>
      <c r="AE448" s="223"/>
    </row>
    <row r="449" spans="1:32" s="245" customFormat="1" x14ac:dyDescent="0.2">
      <c r="A449" s="283"/>
      <c r="B449" s="219"/>
      <c r="C449" s="219"/>
      <c r="D449" s="285"/>
      <c r="E449" s="253"/>
      <c r="F449" s="253"/>
      <c r="G449" s="254"/>
      <c r="H449" s="255"/>
      <c r="I449" s="256"/>
      <c r="J449" s="257"/>
      <c r="K449" s="286"/>
      <c r="L449" s="219"/>
      <c r="M449" s="219"/>
      <c r="O449" s="223"/>
      <c r="P449" s="223"/>
      <c r="Q449" s="223"/>
      <c r="R449" s="223"/>
      <c r="S449" s="223"/>
      <c r="T449" s="223"/>
      <c r="U449" s="223"/>
      <c r="W449" s="183"/>
      <c r="X449" s="223"/>
      <c r="Y449" s="183"/>
      <c r="Z449" s="221"/>
      <c r="AA449" s="187"/>
      <c r="AB449" s="186"/>
      <c r="AC449" s="223"/>
      <c r="AD449" s="223"/>
      <c r="AE449" s="223"/>
    </row>
    <row r="450" spans="1:32" s="245" customFormat="1" x14ac:dyDescent="0.2">
      <c r="A450" s="283"/>
      <c r="B450" s="219"/>
      <c r="C450" s="219"/>
      <c r="D450" s="285"/>
      <c r="E450" s="253"/>
      <c r="F450" s="253"/>
      <c r="G450" s="254"/>
      <c r="H450" s="255"/>
      <c r="I450" s="256"/>
      <c r="J450" s="257"/>
      <c r="K450" s="286"/>
      <c r="L450" s="219"/>
      <c r="M450" s="219"/>
      <c r="O450" s="223"/>
      <c r="P450" s="223"/>
      <c r="Q450" s="223"/>
      <c r="R450" s="223"/>
      <c r="S450" s="223"/>
      <c r="T450" s="223"/>
      <c r="U450" s="223"/>
      <c r="W450" s="183"/>
      <c r="X450" s="223"/>
      <c r="Y450" s="183"/>
      <c r="Z450" s="221"/>
      <c r="AA450" s="187"/>
      <c r="AB450" s="186"/>
      <c r="AC450" s="223"/>
      <c r="AD450" s="223"/>
      <c r="AE450" s="223"/>
    </row>
    <row r="451" spans="1:32" s="245" customFormat="1" x14ac:dyDescent="0.2">
      <c r="A451" s="283"/>
      <c r="B451" s="219"/>
      <c r="C451" s="219"/>
      <c r="D451" s="285"/>
      <c r="E451" s="253"/>
      <c r="F451" s="253"/>
      <c r="G451" s="254"/>
      <c r="H451" s="255"/>
      <c r="I451" s="256"/>
      <c r="J451" s="257"/>
      <c r="K451" s="286"/>
      <c r="L451" s="219"/>
      <c r="M451" s="219"/>
      <c r="O451" s="223"/>
      <c r="P451" s="223"/>
      <c r="Q451" s="223"/>
      <c r="R451" s="223"/>
      <c r="S451" s="223"/>
      <c r="T451" s="223"/>
      <c r="U451" s="223"/>
      <c r="W451" s="183"/>
      <c r="X451" s="223"/>
      <c r="Y451" s="183"/>
      <c r="Z451" s="221"/>
      <c r="AA451" s="187"/>
      <c r="AB451" s="186"/>
      <c r="AC451" s="223"/>
      <c r="AD451" s="223"/>
      <c r="AE451" s="223"/>
      <c r="AF451" s="223"/>
    </row>
    <row r="460" spans="1:32" ht="11.25" customHeight="1" x14ac:dyDescent="0.2"/>
    <row r="461" spans="1:32" ht="11.25" customHeight="1" x14ac:dyDescent="0.2"/>
    <row r="462" spans="1:32" ht="11.25" customHeight="1" x14ac:dyDescent="0.2"/>
  </sheetData>
  <autoFilter ref="A6:AF462" xr:uid="{00000000-0009-0000-0000-000001000000}"/>
  <mergeCells count="5">
    <mergeCell ref="A1:J1"/>
    <mergeCell ref="A2:J2"/>
    <mergeCell ref="A3:J3"/>
    <mergeCell ref="A130:C130"/>
    <mergeCell ref="A133:C133"/>
  </mergeCells>
  <dataValidations count="7">
    <dataValidation type="textLength" errorStyle="information" allowBlank="1" showInputMessage="1" error="XLBVal:6=-33216.5_x000d__x000a_" sqref="O76:P77 P86:P87 O88:P91 S12:S13 O8:O15 P79 Y26 O98:O100 P97:P100 O122:P122 O119:P120 Y21 O83:P84 O18:O70 P8:P74" xr:uid="{00000000-0002-0000-0100-000000000000}">
      <formula1>0</formula1>
      <formula2>10000</formula2>
    </dataValidation>
    <dataValidation type="textLength" errorStyle="information" allowBlank="1" showInputMessage="1" error="XLBVal:6=2316785333_x000d__x000a_" sqref="L3 E4:F5 E76:F76 E95:F95 E109:F109 E116:F116 E123:F123 E83:F83 E102:F102" xr:uid="{00000000-0002-0000-0100-000001000000}">
      <formula1>0</formula1>
      <formula2>10000</formula2>
    </dataValidation>
    <dataValidation type="textLength" errorStyle="information" allowBlank="1" showInputMessage="1" error="XLBVal:6=-6400000000_x000d__x000a_" sqref="J5 K6 J4:K4 L76:M76 K77 L5:M5 L95:M95 J76 J95 J109 K110 L109:M109 K8:K69 K79 K96:K100 L116:M116 J116 K103 J123 K124 L123:M123 K122 K117:K120 L83:M83 K84 J83 L102:M102 J102 K86:K91" xr:uid="{00000000-0002-0000-0100-000002000000}">
      <formula1>0</formula1>
      <formula2>10000</formula2>
    </dataValidation>
    <dataValidation type="textLength" errorStyle="information" allowBlank="1" showInputMessage="1" error="XLBVal:6=-71.5_x000d__x000a_" sqref="H6 G92 H77 H110 G80 I45 H19:H21 H117:H118 E69:G69 H124 E47:G47 H99:H100 E65:G65 H122:J122 E25:G25 I25:J25 H103 I20:J20 H84 H8:H11 E100 H96 I119:J120 H13:H15 G100 H23:H69 I47:J69" xr:uid="{00000000-0002-0000-0100-000003000000}">
      <formula1>0</formula1>
      <formula2>10000</formula2>
    </dataValidation>
    <dataValidation type="textLength" errorStyle="information" allowBlank="1" showInputMessage="1" error="XLBVal:6=374123754_x000d__x000a_" sqref="A6:D6 A77:D77 A27:C28 A110:D110 A112 C112 B11:B12 D11:D12 AD79 W93 D27 C11:C18 A15:A18 B14:B15 A86:A91 D29:D49 A11:A13 AD86:AD91 A9:D10 C86:C92 C79:C80 A79 W79 D16:D17 A96:D96 A99:D100 AD97:AD100 W97:W100 D97 A97:C98 A117:C120 A68:A69 A124:D124 A103:D103 B60:D69 A122:D122 D117:D118 A19:D21 B25:B26 A22:C23 C24:D26 A24:A26 A126:A127 W81:W82 W85:W91 A84:D84 D51:D59 D14 B29:C58 AD7:AD47 A29:A66 W8:W47 A8:C8" xr:uid="{00000000-0002-0000-0100-000004000000}">
      <formula1>0</formula1>
      <formula2>10000</formula2>
    </dataValidation>
    <dataValidation type="textLength" errorStyle="information" allowBlank="1" showInputMessage="1" error="XLBVal:6=-604250000_x000d__x000a_" sqref="J6 I92 J77 L6:M6 L77:M77 L96:M96 L110:M110 J110 M34:M69 M10:M11 J86:J91 L79 I80 J79 J96:J100 L97:L100 M100 J117:J118 L124:M124 J124 M117:M118 L122:M122 M25:M26 M20:M21 J21:J24 L117:L120 J103 J84 L84:M84 L103:M103 L86:L91 M30:M31 L8:L69 J26:J46 J8:J19" xr:uid="{00000000-0002-0000-0100-000005000000}">
      <formula1>0</formula1>
      <formula2>10000</formula2>
    </dataValidation>
    <dataValidation type="textLength" errorStyle="information" allowBlank="1" showInputMessage="1" error="XLBVal:6=0_x000d__x000a_" sqref="G4:H5 G76:H76 G95:H95 G109:H109 G116:H116 G123:H123 G83:H83 G102:H102" xr:uid="{00000000-0002-0000-0100-000006000000}">
      <formula1>0</formula1>
      <formula2>10000</formula2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9" scale="63" fitToHeight="0" orientation="landscape" r:id="rId1"/>
  <headerFooter>
    <oddHeader xml:space="preserve">&amp;R&amp;P 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TPFcOEomrxZ6tuvLkONe47bafqWrc4jLpDe/xYjfa+E=</DigestValue>
    </Reference>
    <Reference Type="http://www.w3.org/2000/09/xmldsig#Object" URI="#idOfficeObject">
      <DigestMethod Algorithm="http://www.w3.org/2001/04/xmlenc#sha256"/>
      <DigestValue>m7Vu6zftBSGipiF7gi21llqHAIAg1/K/k+eapVTGLAE=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GFViXFi//5x2nnFWF6q/eUmoo9t5KPkZRFkJRsjouLw=</DigestValue>
    </Reference>
  </SignedInfo>
  <SignatureValue>TFG5c8ZREIoXTbdIXgsvnJLiAFx/I2aATbF8tAuL22h6SpbONbGPgm3JPUQrzdCHhLBv/uTZkDXG
F7Z+hyR8f9J9e1ly30xHu6Z6e58fBdP4Xuiyh+fc2wBzQHxuG9r1i+eUGsqsprBxMil+kGJVwe2B
/iP3yJOGhfzwZXx2Sw8mBVlk0EeDmRI+jMj+YDwmvb3aIsk0iCoxCJobU+20pSOlh5kjDrcdkJZB
E1sDXAyzBhNy/Lmp8/tPazyfpf8Xnruh+vUSba0tdlLSAqWqWgx5N1or7lFudB9cBprUOqh8uGDv
DJ/CQKkvdQrDTIbZdpjLlXQhqPA7EwgBk8SXcQ==</SignatureValue>
  <KeyInfo>
    <X509Data>
      <X509Certificate>MIIJPTCCByWgAwIBAgIIBnDh+u2dLHkwDQYJKoZIhvcNAQELBQAwWjEaMBgGA1UEAwwRQ0EtRE9DVU1FTlRBIFMuQS4xFjAUBgNVBAUTDVJVQzgwMDUwMTcyLTExFzAVBgNVBAoMDkRPQ1VNRU5UQSBTLkEuMQswCQYDVQQGEwJQWTAeFw0yMjA3MjIxNTM2MDBaFw0yNDA3MjExNTM2MDBaMIGlMSUwIwYDVQQDDBxNQVJDT1MgQUxFWCBTSUxWQSBET1MgU0FOVE9TMRIwEAYDVQQFEwlDSTc5ODA2ODIxFDASBgNVBCoMC01BUkNPUyBBTEVYMRkwFwYDVQQEDBBTSUxWQSBET1MgU0FOVE9TMREwDwYDVQQLDAhGSVJNQSBGMjEXMBUGA1UECgwOUEVSU09OQSBGSVNJQ0ExCzAJBgNVBAYTAlBZMIIBIjANBgkqhkiG9w0BAQEFAAOCAQ8AMIIBCgKCAQEAytgpbNw9GnQ9nnSCC/d+FAjxwNAj5lz/+WsiKrenz3upuqptYb3G8yU/ilqFIk4s1AnNj1SOEzLxVN6K6WiUhEeO21O4gEebOrFk7esJkCV6LSGGAikLDUq7+6FMi/va2PLdBN+wPMROWzODnZUJxAx9BI64Xq8Effq0gioIqkvE/xTMfV9rPjv1m8d/G6wADPYhHXhgtA3LNadph5qU+T18Y5QknRKrFJ6DwDEk4BM9joBe8i/xr68V++ZOvfTqapJNTslt/i1GDUtLsbomiuM16+i++CZ5gl3Im8CzZen+l/Fb+LLi623QNo+PdZYjuMjEqCD1xpxxe6V3vp0GswIDAQABo4IEuTCCBLUwDAYDVR0TAQH/BAIwADAfBgNVHSMEGDAWgBShPYUrzdgslh85AgyfUztY2JULezCBlAYIKwYBBQUHAQEEgYcwgYQwVQYIKwYBBQUHMAKGSWh0dHBzOi8vd3d3LmRpZ2l0by5jb20ucHkvdXBsb2Fkcy9jZXJ0aWZpY2Fkby1kb2N1bWVudGEtc2EtMTUzNTExNzc3MS5jcnQwKwYIKwYBBQUHMAGGH2h0dHBzOi8vd3d3LmRpZ2l0by5jb20ucHkvb2NzcC8wKQYDVR0RBCIwIIEebWFyY29zLnNhbnRvc0BvbGl2YXJpY2UuY29tLnB5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Bp+NlxH9wFDXp313LsFwu5VWboqMA4GA1UdDwEB/wQEAwIF4DANBgkqhkiG9w0BAQsFAAOCAgEAHRfNbDTS6OxXd0/gSmXqjGVIeKru6+cjwB1RxRDF9EXn9JFI1mPud+EEICKAdGaUCBgS87RnCrY5rSQHZO694G8FOlnW8VHV2fDe5BHqCzCap7tDnF7yxyQnfBDr+TdacVfcqrj8SD6Tplnr1i8zJlbzmmj64fvcBtEE8AqbtAlxlrCybKxQvbdz2rn4sN4bJWROnu8KO/uz+zaNvYGWnHQo9heYdA+HxIxLwNS0rj9f2GncNqTnzOL1xG2KPicJ0rpCJRXXnMJ/gW48lmHV0psq+tllidx8tnOVWjwDQUwC4VCgGaLSqkLd+9w34SXPtyCnoy0bzL0upxzOjV1Do19xXfMt+Y771J4oHUISce4jw82lhWGtQSfqgls6yRbVKOgIMUNy6uL/jQFcrjzz0ANjccP6V496agERzQpmfsVci+VN7KckRCqHLaOxAEPB3aL4KZFfm0S2VKz4sAOHuvmN3BQHoMbxiNz6X2bTl3X6B/nQUstVusO/Teu1JCZHvwCjRIKupZPP83Cdao71oXYLm9un2N3FYtt1x+oKfF9wL87zMPzlvWP/PzlVQHWUJwdqSeaXz6R90TE/ES2OcjWAItyMrmi9k5HZpJnHor/dcdNdr+vFdOuoJaU7LTw3gC7X4FYE6d5SO/wOqJC/aljUZSAbdE6Ne6MvFvhTR94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6Y0S4KhN/Re6szBE09JWoPeyv/s7cLr9D/07v+qsYog=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oNEMwQW7FBTfPty2vjTm9Zsg8z/idUsJzS4KfXl51tQ=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yaSR0jemMdettWfmiPcZGO7eMmU7Gxd7dVn+GizF4/Y=</DigestValue>
      </Reference>
      <Reference URI="/xl/sharedStrings.xml?ContentType=application/vnd.openxmlformats-officedocument.spreadsheetml.sharedStrings+xml">
        <DigestMethod Algorithm="http://www.w3.org/2001/04/xmlenc#sha256"/>
        <DigestValue>KITLLOxxs/QynLlTa48ZwrJShyfat7b9+oupVIc6CRg=</DigestValue>
      </Reference>
      <Reference URI="/xl/styles.xml?ContentType=application/vnd.openxmlformats-officedocument.spreadsheetml.styles+xml">
        <DigestMethod Algorithm="http://www.w3.org/2001/04/xmlenc#sha256"/>
        <DigestValue>IJtA6WUD/AfqKxmW7eAYRNHPsPBpF93f1tXavyDCITI=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KVQIErc+ltw3FNZEg3ve10S2MNhtf+4mmEJmIoO3+FA=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ml1SptEqwvyzUyN++LINriKt2b+PF3OuAVGmY3+Uw3U=</DigestValue>
      </Reference>
      <Reference URI="/xl/worksheets/sheet2.xml?ContentType=application/vnd.openxmlformats-officedocument.spreadsheetml.worksheet+xml">
        <DigestMethod Algorithm="http://www.w3.org/2001/04/xmlenc#sha256"/>
        <DigestValue>ftZ6abX4UIQeLgwXnzJU6ga0vFs/aExJh/l9VoxzCyI=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2023-08-31T21:23:57Z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Legales</SignatureComments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2023-08-31T21:23:57Z</xd:SigningTime>
          <xd:SigningCertificate>
            <xd:Cert>
              <xd:CertDigest>
                <DigestMethod Algorithm="http://www.w3.org/2001/04/xmlenc#sha256"/>
                <DigestValue>I0WCGnLhLZCnFu6kNYrKtu+CnPiu8QyoTt6Udaoa834=</DigestValue>
              </xd:CertDigest>
              <xd:IssuerSerial>
                <X509IssuerName>C=PY, O=DOCUMENTA S.A., SERIALNUMBER=RUC80050172-1, CN=CA-DOCUMENTA S.A.</X509IssuerName>
                <X509SerialNumber>464119229463735417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Legales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AnexoI</vt:lpstr>
      <vt:lpstr>Anexo II</vt:lpstr>
      <vt:lpstr>'Anexo II'!Área_de_impresión</vt:lpstr>
      <vt:lpstr>AnexoI!Área_de_impresión</vt:lpstr>
      <vt:lpstr>AnexoI!Títulos_a_imprimir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Nilda Benitez</cp:lastModifiedBy>
  <dcterms:created xsi:type="dcterms:W3CDTF">2023-08-31T21:07:16Z</dcterms:created>
  <dcterms:modified xsi:type="dcterms:W3CDTF">2023-08-31T21:18:40Z</dcterms:modified>
</cp:coreProperties>
</file>