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Archivo\Archivos\CNV\Informes 2024\09_2024\Informes a remitir\EEFF-EM-80017740-20240930\"/>
    </mc:Choice>
  </mc:AlternateContent>
  <xr:revisionPtr revIDLastSave="0" documentId="13_ncr:201_{3E0A3915-08FA-4F27-BB87-69B9867C43BE}" xr6:coauthVersionLast="47" xr6:coauthVersionMax="47" xr10:uidLastSave="{00000000-0000-0000-0000-000000000000}"/>
  <bookViews>
    <workbookView xWindow="-108" yWindow="-108" windowWidth="23256" windowHeight="12456" xr2:uid="{7B1C1BC9-4237-40D6-ACB1-E9187904E53C}"/>
  </bookViews>
  <sheets>
    <sheet name="EEFF_BG" sheetId="1" r:id="rId1"/>
    <sheet name="EEFF_ER" sheetId="2" r:id="rId2"/>
    <sheet name="EEFF_VPN" sheetId="3" r:id="rId3"/>
    <sheet name="EEFF_FE" sheetId="4" r:id="rId4"/>
    <sheet name="EEFF_NC" sheetId="5"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2" l="1"/>
  <c r="D19" i="2"/>
  <c r="D15" i="2"/>
  <c r="G39" i="1"/>
  <c r="F39" i="1"/>
  <c r="I587" i="5"/>
  <c r="H587" i="5"/>
  <c r="I580" i="5"/>
  <c r="H580" i="5"/>
  <c r="I544" i="5"/>
  <c r="H544" i="5"/>
  <c r="I525" i="5"/>
  <c r="H525" i="5"/>
  <c r="I505" i="5" l="1"/>
  <c r="H505" i="5"/>
  <c r="I498" i="5"/>
  <c r="H498" i="5"/>
  <c r="I489" i="5"/>
  <c r="H489" i="5"/>
  <c r="I483" i="5"/>
  <c r="H483" i="5"/>
  <c r="F470" i="5"/>
  <c r="G470" i="5"/>
  <c r="H470" i="5"/>
  <c r="I470" i="5"/>
  <c r="J470" i="5"/>
  <c r="E470" i="5"/>
  <c r="I440" i="5"/>
  <c r="H440" i="5"/>
  <c r="I426" i="5"/>
  <c r="H426" i="5"/>
  <c r="I405" i="5" l="1"/>
  <c r="H405" i="5"/>
  <c r="I362" i="5" l="1"/>
  <c r="H362" i="5"/>
  <c r="I350" i="5"/>
  <c r="H350" i="5"/>
  <c r="I332" i="5"/>
  <c r="H332" i="5"/>
  <c r="I323" i="5"/>
  <c r="H323" i="5"/>
  <c r="I308" i="5"/>
  <c r="H308" i="5"/>
  <c r="I295" i="5"/>
  <c r="H295" i="5"/>
  <c r="F274" i="5"/>
  <c r="I281" i="5"/>
  <c r="H281" i="5"/>
  <c r="I263" i="5"/>
  <c r="H263" i="5"/>
  <c r="I247" i="5"/>
  <c r="H247" i="5"/>
  <c r="I224" i="5"/>
  <c r="H224" i="5"/>
  <c r="I208" i="5"/>
  <c r="H208" i="5"/>
  <c r="I199" i="5"/>
  <c r="H199" i="5"/>
  <c r="I182" i="5"/>
  <c r="H182" i="5"/>
  <c r="I127" i="5"/>
  <c r="H127" i="5"/>
  <c r="I156" i="5"/>
  <c r="H156" i="5"/>
  <c r="J60" i="5"/>
  <c r="F60" i="5"/>
  <c r="H7" i="5"/>
  <c r="D35" i="4"/>
  <c r="C35" i="4"/>
  <c r="D29" i="4"/>
  <c r="C29" i="4"/>
  <c r="D20" i="4"/>
  <c r="C20" i="4"/>
  <c r="T32" i="3"/>
  <c r="T30" i="3"/>
  <c r="T28" i="3"/>
  <c r="P26" i="3"/>
  <c r="T26" i="3" s="1"/>
  <c r="R24" i="3"/>
  <c r="R34" i="3" s="1"/>
  <c r="P24" i="3"/>
  <c r="P27" i="3" s="1"/>
  <c r="T27" i="3" s="1"/>
  <c r="N24" i="3"/>
  <c r="N34" i="3" s="1"/>
  <c r="L24" i="3"/>
  <c r="L34" i="3" s="1"/>
  <c r="J24" i="3"/>
  <c r="J34" i="3" s="1"/>
  <c r="H24" i="3"/>
  <c r="H34" i="3" s="1"/>
  <c r="G24" i="3"/>
  <c r="F24" i="3"/>
  <c r="F34" i="3" s="1"/>
  <c r="D24" i="3"/>
  <c r="D34" i="3" s="1"/>
  <c r="C24" i="3"/>
  <c r="C34" i="3" s="1"/>
  <c r="T22" i="3"/>
  <c r="T21" i="3"/>
  <c r="T20" i="3"/>
  <c r="T18" i="3"/>
  <c r="T16" i="3"/>
  <c r="T14" i="3"/>
  <c r="E15" i="2"/>
  <c r="E19" i="2" s="1"/>
  <c r="E22" i="2" s="1"/>
  <c r="E24" i="2" s="1"/>
  <c r="E26" i="2" s="1"/>
  <c r="E28" i="2" s="1"/>
  <c r="E31" i="2" s="1"/>
  <c r="D22" i="2"/>
  <c r="G54" i="1"/>
  <c r="F54" i="1"/>
  <c r="G43" i="1"/>
  <c r="F43" i="1"/>
  <c r="G28" i="1"/>
  <c r="F28" i="1"/>
  <c r="G19" i="1"/>
  <c r="G29" i="1" s="1"/>
  <c r="F19" i="1"/>
  <c r="F29" i="1" s="1"/>
  <c r="D26" i="2" l="1"/>
  <c r="D28" i="2" s="1"/>
  <c r="D31" i="2" s="1"/>
  <c r="C37" i="4"/>
  <c r="D37" i="4"/>
  <c r="D41" i="4" s="1"/>
  <c r="C39" i="4" s="1"/>
  <c r="P34" i="3"/>
  <c r="T24" i="3"/>
  <c r="C41" i="4" l="1"/>
  <c r="T34" i="3"/>
  <c r="G56" i="1" l="1"/>
  <c r="F56" i="1"/>
  <c r="G45" i="1"/>
  <c r="F45" i="1"/>
  <c r="G57" i="1" l="1"/>
  <c r="F57" i="1"/>
</calcChain>
</file>

<file path=xl/sharedStrings.xml><?xml version="1.0" encoding="utf-8"?>
<sst xmlns="http://schemas.openxmlformats.org/spreadsheetml/2006/main" count="658" uniqueCount="468">
  <si>
    <t>BALANCE GENERAL</t>
  </si>
  <si>
    <t>AL 30 DE SETIEMBRE DE 2024 COMPARATIVO CON 30 DE SETIEMBRE DE 2023</t>
  </si>
  <si>
    <t>(En  guaraníes)</t>
  </si>
  <si>
    <t>Nota</t>
  </si>
  <si>
    <t>ACTIVOS</t>
  </si>
  <si>
    <t>Activos Corrientes</t>
  </si>
  <si>
    <t>Efectivo y equivalente de efectivo</t>
  </si>
  <si>
    <t>Inversiones temporales</t>
  </si>
  <si>
    <t>Cuentas por cobrar comerciales</t>
  </si>
  <si>
    <t>Otros créditos</t>
  </si>
  <si>
    <t>Inventarios</t>
  </si>
  <si>
    <t>Total activos corrientes</t>
  </si>
  <si>
    <t>Activos no Corrientes</t>
  </si>
  <si>
    <t xml:space="preserve">Otros créditos </t>
  </si>
  <si>
    <t>Inversión en asociadas</t>
  </si>
  <si>
    <t>Propiedades, planta y equipo/Bienes de uso, neto</t>
  </si>
  <si>
    <t>Activos disponibles para la venta</t>
  </si>
  <si>
    <t>Activos intangibles</t>
  </si>
  <si>
    <t>Goodwill</t>
  </si>
  <si>
    <t>Total activos no corrientes</t>
  </si>
  <si>
    <t>Total Activos</t>
  </si>
  <si>
    <t>PASIVOS Y PATRIMONIO NETO</t>
  </si>
  <si>
    <t>Pasivos corrientes</t>
  </si>
  <si>
    <t>Cuentas por pagar comerciales</t>
  </si>
  <si>
    <t xml:space="preserve">Préstamos a corto plazo </t>
  </si>
  <si>
    <t>Porción corriente de la deuda a largo plazo</t>
  </si>
  <si>
    <t>Remuneraciones y cargas sociales a pagar</t>
  </si>
  <si>
    <t>Impuestos a pagar</t>
  </si>
  <si>
    <t>Provisiones</t>
  </si>
  <si>
    <t>Otros pasivos corrientes</t>
  </si>
  <si>
    <t>Total Pasivos Corrientes</t>
  </si>
  <si>
    <t>Pasivos no corrientes</t>
  </si>
  <si>
    <t xml:space="preserve">Préstamos a largo plazo </t>
  </si>
  <si>
    <t>Otros pasivos  no corrientes</t>
  </si>
  <si>
    <t>Total pasivos no corrientes</t>
  </si>
  <si>
    <t>Total Pasivos</t>
  </si>
  <si>
    <t>Patrimonio Neto</t>
  </si>
  <si>
    <t>Capital integrado</t>
  </si>
  <si>
    <t>Reserva de revalúo</t>
  </si>
  <si>
    <t>Reserva legal</t>
  </si>
  <si>
    <t>Reservas estatutarias</t>
  </si>
  <si>
    <t>Reservas facultatitvas</t>
  </si>
  <si>
    <t>Diferencia transitoria por conversión</t>
  </si>
  <si>
    <t>Resultados acumulados</t>
  </si>
  <si>
    <t>Subtotal</t>
  </si>
  <si>
    <t>Interés minoritario</t>
  </si>
  <si>
    <t>Total Patrimonio Neto</t>
  </si>
  <si>
    <t>Total Pasivos y Patrimonio Neto</t>
  </si>
  <si>
    <t>Las notas que se acompañan forman parte integrante de estos estados.</t>
  </si>
  <si>
    <t>Fecha Presentación:</t>
  </si>
  <si>
    <t>AL 30 DE SETIEMBRE "2024" COMPARATIVO CON 30 DE SETIEMBRE "2023"</t>
  </si>
  <si>
    <t>09_2024</t>
  </si>
  <si>
    <t>09_2023</t>
  </si>
  <si>
    <t xml:space="preserve"> </t>
  </si>
  <si>
    <t>ESTADO DE RESULTADOS</t>
  </si>
  <si>
    <t>AL 30 DE SETIEMBRE DE 2024 COMPARATIVO CON 30 DE SETIEMBRE 2023</t>
  </si>
  <si>
    <t>Comparativo con igual período del año anterior</t>
  </si>
  <si>
    <t xml:space="preserve"> (En  guaraníes)</t>
  </si>
  <si>
    <t>Ventas</t>
  </si>
  <si>
    <t>Costo de ventas</t>
  </si>
  <si>
    <t>Utilidad bruta</t>
  </si>
  <si>
    <t>Gastos de ventas</t>
  </si>
  <si>
    <t xml:space="preserve">Gastos administrativos </t>
  </si>
  <si>
    <t>Otros ingresos  y gastos operativos</t>
  </si>
  <si>
    <t>Resultado operativo</t>
  </si>
  <si>
    <t>Ingresos financieros - neto</t>
  </si>
  <si>
    <t>Gastos financieros -  neto</t>
  </si>
  <si>
    <t>Resultado de inversiones en asociadas</t>
  </si>
  <si>
    <t>Resultados ordinarios antes de impuesto a la renta y participación minoritaria</t>
  </si>
  <si>
    <t>Resultado participación minoritaria</t>
  </si>
  <si>
    <t>Resultado ordinario antes del impuesto a la renta</t>
  </si>
  <si>
    <t>Impuesto a la renta</t>
  </si>
  <si>
    <t>Resultado neto de actividades ordinarias</t>
  </si>
  <si>
    <t>Resultado extraordinario neto de impuesto a la renta</t>
  </si>
  <si>
    <t>Resultado sobre actividades discontinuadas neto de impuesto a la renta</t>
  </si>
  <si>
    <t xml:space="preserve">Utilidad/(Pérdida) neta del año </t>
  </si>
  <si>
    <t>Utilidad neta por acción ordinaria</t>
  </si>
  <si>
    <t>ESTADO DE EVOLUCIÓN DEL PATRIMONIO NETO</t>
  </si>
  <si>
    <t>Comparativo con igual periodo del año anterior</t>
  </si>
  <si>
    <t>(En guaraníes)</t>
  </si>
  <si>
    <t>Aporte de los propietarios</t>
  </si>
  <si>
    <t>Ganancias reservadas</t>
  </si>
  <si>
    <t>Capital suscripto e integrado</t>
  </si>
  <si>
    <t>Aporte para</t>
  </si>
  <si>
    <t>Primas de emisión</t>
  </si>
  <si>
    <t>Reserva de revalúo técnico</t>
  </si>
  <si>
    <t>Reserva facultativa</t>
  </si>
  <si>
    <t>Interes Minoritario</t>
  </si>
  <si>
    <t>Total</t>
  </si>
  <si>
    <t>aumento de capital</t>
  </si>
  <si>
    <t>Saldo al 31 de diciembre de 2022</t>
  </si>
  <si>
    <t xml:space="preserve">Cambio en política contable </t>
  </si>
  <si>
    <t>Saldo reestructurado</t>
  </si>
  <si>
    <t>Distribución de dividendos s/Acta de Asamblea Ordinaria N°… de fecha………</t>
  </si>
  <si>
    <t>Integración del capital social</t>
  </si>
  <si>
    <t>Reducción del capital social s/Acta de Asamblea General Ordinaria N°… de fecha……..</t>
  </si>
  <si>
    <t>Revalúo de activos fijos</t>
  </si>
  <si>
    <t>Revalúo técnico</t>
  </si>
  <si>
    <t>Resultado del año</t>
  </si>
  <si>
    <t>Saldo al  30 DE SETIEMBRE de 2023</t>
  </si>
  <si>
    <t>Integración de Capital*</t>
  </si>
  <si>
    <t>Resultados para Capitalizar *</t>
  </si>
  <si>
    <t xml:space="preserve">Reserva Legal </t>
  </si>
  <si>
    <t>Distribución de dividendos s/Acta de Asamblea General Ordinaria N°… de fecha………</t>
  </si>
  <si>
    <t>Desafectación de la reserva de revalúo técnico</t>
  </si>
  <si>
    <t>Saldo al 30 de SETIEMBRE de 2024</t>
  </si>
  <si>
    <t>(*) Se informa que el acta de la asamblea celebrada el 25 de marzo de 2024 está pendiente de protocolización. En dicha reunión, se acordó destinar las utilidades obtenidas durante los periodos 2022 y 2023 al aumento de capital.</t>
  </si>
  <si>
    <t>ESTADO DE FLUJOS DE EFECTIVO (Método directo)</t>
  </si>
  <si>
    <t>Al dia 30  de SETIEMBRE de año 2024</t>
  </si>
  <si>
    <t>(En guaranies)</t>
  </si>
  <si>
    <t>Setiembre_ 2024</t>
  </si>
  <si>
    <t>Setiembre_ 2023</t>
  </si>
  <si>
    <t>FLUJO DE EFECTIVO DE ACTIVIDADES OPERATIVAS</t>
  </si>
  <si>
    <t>Cobranzas efectuadas a clientes</t>
  </si>
  <si>
    <t>Pagos efectuados a proveedores y empleados</t>
  </si>
  <si>
    <t>Efectivo generado por las operaciones</t>
  </si>
  <si>
    <t>Intereses pagados</t>
  </si>
  <si>
    <t>Otros ingresos y (egresos) - neto</t>
  </si>
  <si>
    <t>Pagos de impuesto a la renta</t>
  </si>
  <si>
    <t>Flujo neto de efectivo de actividades operativas</t>
  </si>
  <si>
    <t xml:space="preserve">FLUJO DE EFECTIVO DE ACTIVIDADES DE INVERSIÓN </t>
  </si>
  <si>
    <t>Adquisición de bienes de uso</t>
  </si>
  <si>
    <t>Adquisición de bienes Curtiembre - fideicomitida</t>
  </si>
  <si>
    <t>Ventas de activos fijos</t>
  </si>
  <si>
    <t>Ventas de bienes de uso</t>
  </si>
  <si>
    <t>Intereses cobrados sobre inversiones</t>
  </si>
  <si>
    <t>Aquisición de inversiones</t>
  </si>
  <si>
    <t>Flujo neto de efectivo de actividades de inversión</t>
  </si>
  <si>
    <t>FLUJO DE EFECTIVO DE ACTIVIDADES DE FINANCIACIÓN</t>
  </si>
  <si>
    <t>(Disminución) Incremento de préstamos</t>
  </si>
  <si>
    <t>Aportes de capital recibidos</t>
  </si>
  <si>
    <t>Dividendos pagados</t>
  </si>
  <si>
    <t>Flujo neto de efectivo de actividades de financiamiento</t>
  </si>
  <si>
    <t>(Disminución) Incremento neto de efectivo</t>
  </si>
  <si>
    <t>Efecto estimado de la diferencia de cambio sobre el saldo de efectivo</t>
  </si>
  <si>
    <t>Efectivo al principio del año</t>
  </si>
  <si>
    <t>Efectivo al final del periodo</t>
  </si>
  <si>
    <t>NOTAS A LOS ESTADOS FINANCIEROS CORRESPONDIENTES AL PERIODO TERMINADO</t>
  </si>
  <si>
    <t xml:space="preserve">Presentadas en forma comparativa con el periodo terminado </t>
  </si>
  <si>
    <t>Al dia  30 de SETIEMBRE de año 2024</t>
  </si>
  <si>
    <t>NOTA 1 – DESCRIPCIÓN DE LA NATURALEZA Y DEL NEGOCIO DE LA COMPAÑÍA</t>
  </si>
  <si>
    <t>La Sociedad tiene por actividad principal dedicarse a la importación, procesamiento, industrialización y comercialización de vidrios, importación de perfiles, herrajes y materiales de construcción en seco así como también de cualquier otro tipo de mercaderías. Su domicilio legal actual está ubicado en la calle Pitiantuta 637 de la ciudad de Fernando de la Mora. Al 30 de setiembre de 2024 la Sociedad contaba con 413 personas en su nómina de personal (395 al cierre de setiembre 2023).</t>
  </si>
  <si>
    <t>Represente legal</t>
  </si>
  <si>
    <t xml:space="preserve">Contador </t>
  </si>
  <si>
    <t>NOTA 2 - RESUMEN DE LAS PRINCIPALES POLÍTICAS CONTABLES</t>
  </si>
  <si>
    <t>Resumen de las principales políticas contables: a modo referencial, se incluyen las siguientes revelaciones de políticas contables en estados financieros de uso general que podrá ser tenida en consideración por las sociedades emisoras para la preparación de este capítulo de los estados financieros:</t>
  </si>
  <si>
    <t>a.   Bases de contabilización (Según NIF Bases de preparación de los Estados Financieros)</t>
  </si>
  <si>
    <t xml:space="preserve">Los estados financieros se han preparado siguiendo los criterios de las Normas de Información Financiera (NIF) emitidas por el Consejo de Contadores Públicos del Paraguay sobre la base de costos históricos, excepto para el caso de activos y pasivos en moneda extranjera  y las propiedades, planta y equipo según se explica en los puntos c ) y k), y no reconocen en forma integral los efectos de la inflación sobre la situación patrimonial y financiera de la sociedad, sobre los resultados de sus operaciones y los flujos de efectivo, en atención a que la corrección monetaria no constituye una práctica contable obligatoria en el Paraguay. 
</t>
  </si>
  <si>
    <t xml:space="preserve">De haberse aplicado una corrección monetaria integral de los estados financieros, podrían haber surgido diferencias en la presentación de la situación patrimonial y financiera de la sociedad, en los resultados de sus operaciones y en los flujos de efectivo al 30 DE SETIEMBRE de 2024; y por los ejercicios cerrados al 30 DE SETIEMBRE de 2024
</t>
  </si>
  <si>
    <t>b.   Uso de estimaciones contables</t>
  </si>
  <si>
    <t>La preparación de los presentes estados financieros requiere que la Gerencia de la sociedad realice estimaciones y evaluaciones que afectan el monto de los activos y pasivos registrados y contingentes, como así también los ingresos y egresos registrados en el ejercicio.  Los resultados reales futuros pueden diferir de las estimaciones y evaluaciones realizadas a la fecha de preparación de los presentes estados financieros.</t>
  </si>
  <si>
    <t>c.   Moneda extranjera</t>
  </si>
  <si>
    <t>Los activos y pasivos en moneda extranjera se valúan a los tipos de cambio vigentes a la fecha de cierre del ejercicio.</t>
  </si>
  <si>
    <t>Las diferencias de cambio originadas por fluctuaciones en los tipos de cambio producidos entre las fechas de concertación de las operaciones y su liquidación o valuación al cierre del ejercicio, son reconocidas en resultados.</t>
  </si>
  <si>
    <t>Indicar moneda</t>
  </si>
  <si>
    <t>Simbología según ISO 4217</t>
  </si>
  <si>
    <t>Miles de G.</t>
  </si>
  <si>
    <t>Activos</t>
  </si>
  <si>
    <t>Dólares Americanos</t>
  </si>
  <si>
    <t>USD</t>
  </si>
  <si>
    <t>Pasivos</t>
  </si>
  <si>
    <t>Posición neta</t>
  </si>
  <si>
    <t>A la fecha de emisión de estos estados financieros, el tipo de cambio de la moneda extranjera "dólar americano" no/si varió sustancialmente (varió en un 7%) con respecto al vigente al  30 DE SETIEMBRE DE 2023</t>
  </si>
  <si>
    <t>Compra</t>
  </si>
  <si>
    <t>Venta</t>
  </si>
  <si>
    <t>d.   Efectivo y equivalentes de efectivo</t>
  </si>
  <si>
    <t>Se considerarán dentro del concepto de efectivo los saldos en efectivo, disponibilidades en cuentas bancarias y toda inversión de muy alta liquidez, con vencimiento originalmente pactado no superior a tres meses.</t>
  </si>
  <si>
    <t>e.   Créditos por ventas y otros créditos</t>
  </si>
  <si>
    <t>Los créditos por ventas y otros créditos se presentan por su costo menos cualquier pérdida por incobrabilidad.</t>
  </si>
  <si>
    <t>f. Previsión para cuentas de dudoso cobro/incobrables</t>
  </si>
  <si>
    <t>Las previsiones para cuentas de dudoso cobro se determinan al cierre de cada ejercicio y/o mensualmente sobre la base del estudio de la cartera de créditos realizado con el objeto de determinar la porción no recuperable de las cuentas a cobrar. Las previsiones para cuentas de dudoso cobro se determinan periodicamente y se muestra en Nota 5 de estos estados financieros.</t>
  </si>
  <si>
    <t>g. Inventarios</t>
  </si>
  <si>
    <t>Las existencias se valúan a su costo de adquisición de acuerdo con el criterio de valuación de salidas de existencias “promedio ponderado”. El valor contable de las existencias no supera el valor probable de realización de las mismas. Las previsiones para desvalorización y deterioro de inventarios se estiman tomando como base la valorización del stock deteriorado existente al cierre del ejercicio. Ver nota 6.</t>
  </si>
  <si>
    <t>h. Activos disponibles para la venta</t>
  </si>
  <si>
    <t>Los activos disponibles para la venta representan bienes que fueron desafectados de la actividad productiva y se mantienen con el único objetivo de ser vendidos.  Los mismos se valúan, sin amortizar, al menor entre el valor de mercado de los mismos y su costo (valor libro) al momento de su designación como disponibles para la venta.</t>
  </si>
  <si>
    <t>i. Previsiones para desvalorización y deterioro de inventarios</t>
  </si>
  <si>
    <t>Las previsiones para desvalorización y deterioro de inventarios han sido estimadas tomando como base la valorización del stock deteriorado existente al cierre del ejercicio.</t>
  </si>
  <si>
    <t>j. Propiedades, planta y equipo</t>
  </si>
  <si>
    <t>Las propiedades, planta y equipo se exponen a su costo histórico, menos la correspondiente depreciación acumulada.</t>
  </si>
  <si>
    <t>El costo de las mejoras que extienden la vida útil de los bienes o aumentan su capacidad productiva es imputado a las cuentas respectivas del activo. Los gastos de mantenimiento son cargados a resultados.</t>
  </si>
  <si>
    <t>En el presente periodo se ha realizado una revisión de la vida útil de algunos bienes de Propiedad, Planta y Equipo considerando lo establecido en el párrafo 45 de la NIF 11, por las expectativas diferentes de los estimados previos, el cargo por depreciación para el periodo actual y futuros serán ajustados en forma prospectiva.</t>
  </si>
  <si>
    <t>La depreciación es calculada por el método de línea recta. La cantidad depreciable de un activo es determinada después de deducir el valor residual del activo, y está conforme a lo establecido en la Ley 6380/19, Art. 11 y las mismas son determinadas sobre la base de las tasas  establecidas en el Decreto 3182/19, Art. 31.</t>
  </si>
  <si>
    <t>k. Intangibles</t>
  </si>
  <si>
    <t>Los intangibles se exponen a su costo incurrido menos las correspondientes amortizaciones acumuladas al cierre del año.</t>
  </si>
  <si>
    <t>l. Goodwill</t>
  </si>
  <si>
    <t xml:space="preserve">No aplica </t>
  </si>
  <si>
    <t>m. Reconocimiento de ingresos y egresos</t>
  </si>
  <si>
    <t>Los ingresos y egresos son reconocidos en función de su devengamiento.</t>
  </si>
  <si>
    <t>n. Impuesto a la renta</t>
  </si>
  <si>
    <t xml:space="preserve">El impuesto a la renta que se carga a los resultados del año se basa en la utilidad contable antes de este concepto, ajustada por las partidas que la ley incluye o excluye para la determinación de la utilidad gravable a la que se aplica la tasa legal vigente del impuesto y por el reconocimiento del cargo o el ingreso originado por la aplicación del impuesto diferido, si los hubiere. </t>
  </si>
  <si>
    <t>o. Restricciones a la distribución de utilidades</t>
  </si>
  <si>
    <t>En el programa global de emision registrado según Certificado de Registro de la CNV Nro 082_04082023 de fecha 04 de Agosto de 2022:                                                                                                                                               Prohibición de distribución de dividendos y honorarios a directores por encima de cierto rango preestablecido. Durante dos años desde la inscripción del Programa Global la empresa no podrá
distribuir dividendos y luego tendrá un tope de hasta el 40% del resultado del ejercicio en cuestión hasta el quinto año. A partir del sexto año podrá pagar dividendos siempre y cuando cumpla con el siguiente Ratio Financiero: Deuda Financiera EBITDA menor o Igual a 7,0x.</t>
  </si>
  <si>
    <t>p. Derechos en Fideicomiso</t>
  </si>
  <si>
    <t>q. Otros principios, prácticas y métodos</t>
  </si>
  <si>
    <t>NOTA 3 - EFECTIVO Y EQUIVALENTE DE EFECTIVO</t>
  </si>
  <si>
    <t>En guaranies</t>
  </si>
  <si>
    <t>La composición de la cuenta es la siguiente:</t>
  </si>
  <si>
    <t>Concepto</t>
  </si>
  <si>
    <t>Caja</t>
  </si>
  <si>
    <t>Recaudaciones a depositar</t>
  </si>
  <si>
    <t>Bancos Locales - Moneda local Guaraníes</t>
  </si>
  <si>
    <t>Bancos Locales - Moneda extranjera Dólares</t>
  </si>
  <si>
    <t>Bancos Locales - Moneda extranjera otros</t>
  </si>
  <si>
    <t>Bancos en el Extranjero - Moneda extranjera Dólares</t>
  </si>
  <si>
    <t>Fondos Mutuo</t>
  </si>
  <si>
    <t xml:space="preserve">Fondos Fijos </t>
  </si>
  <si>
    <t>NOTA 4 - INVERSIONES TEMPORALES</t>
  </si>
  <si>
    <t>NOTA  5 – CUENTAS POR COBRAR COMERCIALES</t>
  </si>
  <si>
    <t>Las cuentas a cobrar comerciales a corto plazo se integran como sigue:</t>
  </si>
  <si>
    <t>En  guaraníes</t>
  </si>
  <si>
    <t>Deudores por ventas locales</t>
  </si>
  <si>
    <t>Moneda Local Guaraníes</t>
  </si>
  <si>
    <t>Moneda Extranjera Dólares</t>
  </si>
  <si>
    <t>Moneda Extranjera otros</t>
  </si>
  <si>
    <t>Deudores por ventas en el exterior</t>
  </si>
  <si>
    <t>Deudores - Entidad relacionada</t>
  </si>
  <si>
    <t>Cheques adelantados recibidos de clientes GS</t>
  </si>
  <si>
    <t>Cheques adelantados recibidos de clientes ME</t>
  </si>
  <si>
    <t>Cheques adelantados recibidos de clientes</t>
  </si>
  <si>
    <t>Cheques rechazados GS</t>
  </si>
  <si>
    <t>Cheques rechazados ME</t>
  </si>
  <si>
    <t>Otros (tarjetas)</t>
  </si>
  <si>
    <t>Otros</t>
  </si>
  <si>
    <t>Menos Previsiones</t>
  </si>
  <si>
    <t xml:space="preserve">La Sociedad fue constituida en Asunción, Paraguay por Escritura Pública Nº 11 del 17 de febrero de 1998 con una duración de 99 años.
Los estatutos sociales de la Sociedad fueron inscriptos en el Registro Público de Comercio el 26 de marzo de 1998 bajo el Nº 196 folio 1.359 y siguientes de la Sección Contratos Serie “A”.
Los estatutos sociales fueron modificados según:
° Escritura Pública Nº 16 del 10 de mayo de 2001 e inscripta en el Registro Público de Comercio el 19 de junio de 2001, bajo el Nº 489 Serie “B”, folio 5.025 y siguientes.
° Escritura Pública Nº 11 del 20 de junio de 2003 e inscripta en el Registro Público de Comercio el 25 de julio de 2003, bajo el Nº 11 Serie “A”, folio 29 y siguientes.
° Escritura Pública Nº 90 del 26 de MARZO de 2005 e inscripta en el Registro Público de Comercio el 27 de febrero de 2006, bajo el Nº 306 Serie “D”, folio 833 y siguientes.
° Escritura Pública Nº 15 del 31 de MARZO de 2007 e inscripta en el Registro Público de Comercio el 16 de mayo de 2008, bajo el Nº 225 Serie “A”, folio 2244 y siguientes.
° Escritura Pública Nº 214 del 28 de junio de 2011 e inscripta en el Registro Público de Comercio el 28 de julio de 2011, bajo el Nº 552 Serie “A”, folio 4.756 y siguientes.
° Escritura Pública Nº 177 del 11 de mayo de 2012 e inscripta en el Registro Público de Comercio el 5 de junio de 2012, bajo el Nº 591 Serie “A”, folio 5460 y siguientes.
° Escritura Pública Nº 409 del 14 de julio de 2014 e inscripta en el Registro Público de Comercio el 25 de julio de 2014, bajo el Nº 860 Serie “C”, folio 5308 y siguientes.
° Escritura Pública Nº 497 del 18 de octubre de 2021 e inscripta en el Registro Público de Comercio el 22 de noviembre de 2021, bajo el Nº 1 Serie comercial, folio 1 y siguientes.
° Escritura Pública Nº 31 del 26 de enero de 2023 e inscripta en el Registro Público de Comercio el 22 de febrero de 2023, bajo el Nº 2 Serie comercial, folio 15 y siguientes.                                                                                                                                                                                                                                                                                         ° Escritura Pública Nº 251 de 03 de junio de 2024 e insicripta en el Registro Público de Comercio el 19 de setiembre de 2024 bajo el N° 03  Serie comercial folio 33 y siguiente
</t>
  </si>
  <si>
    <t>NOTA 6 - OTROS CRÉDITOS</t>
  </si>
  <si>
    <t>En  guaranies</t>
  </si>
  <si>
    <t>El rubro de otros créditos se compone como sigue:</t>
  </si>
  <si>
    <t>Deudores en gestión judicial GS</t>
  </si>
  <si>
    <t>Deudores en gestión judicial ME</t>
  </si>
  <si>
    <t>Deudores en gestión judicial</t>
  </si>
  <si>
    <t>Cheques rechazados</t>
  </si>
  <si>
    <t>Menos Previsiones LP</t>
  </si>
  <si>
    <t>En guaraníes</t>
  </si>
  <si>
    <t>Las cuentas a cobrar comerciales a largo plazo se integran como sigue:</t>
  </si>
  <si>
    <t>Anticipos a proveedores</t>
  </si>
  <si>
    <t>Gastos pagados por adelantado</t>
  </si>
  <si>
    <t>Anticipo Impuesto a la Renta</t>
  </si>
  <si>
    <t>Retención Impuesto a la Renta</t>
  </si>
  <si>
    <t>Retención Impuesto al Valor agregado</t>
  </si>
  <si>
    <t xml:space="preserve">Cuentas con Intercompany </t>
  </si>
  <si>
    <t xml:space="preserve">Siniestros a cobrar </t>
  </si>
  <si>
    <t>Cuentas por Servicios de Custodia</t>
  </si>
  <si>
    <t xml:space="preserve">Corriente </t>
  </si>
  <si>
    <t>Garantía de Alquiler</t>
  </si>
  <si>
    <t>I.V.A. Crédito fiscal</t>
  </si>
  <si>
    <t xml:space="preserve">Anticipos a proveedores </t>
  </si>
  <si>
    <t xml:space="preserve">No Corriente </t>
  </si>
  <si>
    <t>NOTA 7 – INVENTARIOS</t>
  </si>
  <si>
    <t>Mercaderías</t>
  </si>
  <si>
    <t>Productos terminados</t>
  </si>
  <si>
    <t>Productos en proceso</t>
  </si>
  <si>
    <t>Materia prima</t>
  </si>
  <si>
    <t>Anticipo a compañias vinculadas por vidrios</t>
  </si>
  <si>
    <t>Importaciones en curso</t>
  </si>
  <si>
    <t>(-) Previsión para desvalorización y deterioro de inventario</t>
  </si>
  <si>
    <t xml:space="preserve">Total </t>
  </si>
  <si>
    <t>Los bienes de cambio están compuestos de la siguiente manera:</t>
  </si>
  <si>
    <t>Nota 8 - INVERSIONES EN ASOCIADAS</t>
  </si>
  <si>
    <t>NOTA 9 - PROPIEDADES, PLANTA Y EQUIPO - NETO</t>
  </si>
  <si>
    <t>Instalaciones</t>
  </si>
  <si>
    <t>Rodados</t>
  </si>
  <si>
    <t>Equipos de computación</t>
  </si>
  <si>
    <t>Muebles y útiles</t>
  </si>
  <si>
    <t>Equipos de comunicación</t>
  </si>
  <si>
    <t xml:space="preserve">                             -   </t>
  </si>
  <si>
    <t>Maquinarias y herramientas</t>
  </si>
  <si>
    <t>Obras en curso</t>
  </si>
  <si>
    <t>Terrenos</t>
  </si>
  <si>
    <t xml:space="preserve">Edificio </t>
  </si>
  <si>
    <t xml:space="preserve">Aeronave </t>
  </si>
  <si>
    <t>Desarrollo de proyecto agrícola</t>
  </si>
  <si>
    <t xml:space="preserve">Herramientas </t>
  </si>
  <si>
    <t xml:space="preserve">Construcción en propiedad de terceros </t>
  </si>
  <si>
    <t>Totales</t>
  </si>
  <si>
    <t>NOTA 10 – ACTIVOS DISPONIBLES PARA LA VENTA</t>
  </si>
  <si>
    <t>NOTA 11 – ACTIVOS INTANGIBLES</t>
  </si>
  <si>
    <t>Desarrollo de software</t>
  </si>
  <si>
    <t>Equipos informáticos en arrendamiento financiero</t>
  </si>
  <si>
    <t>Licencias Informáticas</t>
  </si>
  <si>
    <t>Menos amortización acumulada</t>
  </si>
  <si>
    <t>Total general</t>
  </si>
  <si>
    <t>NOTA 12 – GOODWILL</t>
  </si>
  <si>
    <t>Corrientes</t>
  </si>
  <si>
    <t>Proveedores - Entidades Relacionadas</t>
  </si>
  <si>
    <t>Otros proveedores del exterior</t>
  </si>
  <si>
    <t>Proveedores locales</t>
  </si>
  <si>
    <t>Provisiones comerciales</t>
  </si>
  <si>
    <t>Anticipo de clientes</t>
  </si>
  <si>
    <t>Acreedores varios</t>
  </si>
  <si>
    <t>Total cuentas a pagar por comerciales</t>
  </si>
  <si>
    <t>PYG</t>
  </si>
  <si>
    <t>Indicación de Moneda</t>
  </si>
  <si>
    <t>Guaraní</t>
  </si>
  <si>
    <t>Dólar estadounidense</t>
  </si>
  <si>
    <t>NOTA 13 – CUENTAS POR PAGAR COMERCIALES</t>
  </si>
  <si>
    <t>CORRIENTE</t>
  </si>
  <si>
    <t>Banco Itaú capital USD CP</t>
  </si>
  <si>
    <t>Banco Itaú capital Gs. CP</t>
  </si>
  <si>
    <t xml:space="preserve">Intereses a pagar/prestamo </t>
  </si>
  <si>
    <t>(-) Intereses a Devengar</t>
  </si>
  <si>
    <t xml:space="preserve">Intereses bursatiles </t>
  </si>
  <si>
    <t>NO CORRIENTE</t>
  </si>
  <si>
    <t>Bonos emitidos USD</t>
  </si>
  <si>
    <t>Bonos emitidos Gs.</t>
  </si>
  <si>
    <t>Banco Itaú capital Gs.Largo Plazo</t>
  </si>
  <si>
    <t>Banco Continental capital USD.Largo Plazo</t>
  </si>
  <si>
    <t>Intereses bursatiles a pagar LP</t>
  </si>
  <si>
    <t>Intereses bancarios a pagar - NC</t>
  </si>
  <si>
    <t>Intereses bursatiles a devengar - NC</t>
  </si>
  <si>
    <t>Intereses bancarios a devengar - NC</t>
  </si>
  <si>
    <t>NOTA 14 –  PRESTAMOS A CORTO Y LARGO PLAZO</t>
  </si>
  <si>
    <t>-</t>
  </si>
  <si>
    <t>NOTA 15 – PORCION CORRIENTE DE LA DEUDA A LARGO PLAZO</t>
  </si>
  <si>
    <t>NOTA 16 – REMUNERACIONES Y CARGAS SOCIALES A PAGAR</t>
  </si>
  <si>
    <t>Sueldo y otras remuneraciones a pagar</t>
  </si>
  <si>
    <t>Aportes y retenciones a pagar</t>
  </si>
  <si>
    <t>Remuneraciones al personal superior a pagar</t>
  </si>
  <si>
    <t>Otras provisiones</t>
  </si>
  <si>
    <t>NOTA 17 –  IMPUESTOS A PAGAR</t>
  </si>
  <si>
    <t>Impuesto a la renta a pagar</t>
  </si>
  <si>
    <t>Otros impuestos a pagar</t>
  </si>
  <si>
    <t>(Indicar otros impuestos)</t>
  </si>
  <si>
    <t>NOTA 18 -  PROVISIONES</t>
  </si>
  <si>
    <t>NOTA 19 – OTROS PASIVOS CORRIENTES y NO CORRIENTES</t>
  </si>
  <si>
    <t>Retencion de IVA a pagar</t>
  </si>
  <si>
    <t>Retencion Impuesto a la renta a Pagar</t>
  </si>
  <si>
    <t>Impuestos diferidos</t>
  </si>
  <si>
    <t>Otros ingresos diferidos (obras a ejecutar )</t>
  </si>
  <si>
    <t xml:space="preserve">Otros Pasivos con Entidades relacionadas </t>
  </si>
  <si>
    <t>Previsiones para contingencias/Indemnizaciones y despidos</t>
  </si>
  <si>
    <t>Arrendamiento tecnológico a pagar</t>
  </si>
  <si>
    <t>NOTA 20 – CAPITAL INTEGRADO</t>
  </si>
  <si>
    <t>Fecha</t>
  </si>
  <si>
    <t>Monto Capital Social</t>
  </si>
  <si>
    <t>Monto Capital Integrado</t>
  </si>
  <si>
    <t>Cantidad de Acciones</t>
  </si>
  <si>
    <t>Valor Nominal de Acciones</t>
  </si>
  <si>
    <t>Resultado  a Capitalizar ***</t>
  </si>
  <si>
    <t>(***) Se encuentra pendiente el acta y la escritura que respalden los aportes a capitalizar/ capitalización de Gs. 20.434.748.855 realizada en el 2024.</t>
  </si>
  <si>
    <t xml:space="preserve">Leonardo Salomon </t>
  </si>
  <si>
    <t xml:space="preserve">Emilce Garcia V. </t>
  </si>
  <si>
    <t>NOTA 21 – RESERVAS</t>
  </si>
  <si>
    <t>a  Reserva de revalúo</t>
  </si>
  <si>
    <t>El saldo de la cuenta corresponde al revalúo fiscal vigente hasta el 31 de diciembre de 2019 y que fue modificada con la Ley 6.380 que establece que el revalúo de los bienes del activo fijo podrá ser obligatorio, solo cuando la variación del Indice de Precios al Consumo alcance al menos 20% acumulado desde el ejercicio en el cual se haya dispuesto el último ajuste por revalúo.</t>
  </si>
  <si>
    <t>El incremento patrimonial producido por el revalúo de los bienes de uso podrá ser capitalizado, no pudiendo ser distribuido como dividendo, utilidad o beneficio.</t>
  </si>
  <si>
    <t>b Reserva legal</t>
  </si>
  <si>
    <t>De acuerdo con las disposiciones del art. 91 de la Ley N° 1.034/83 vigente en Paraguay, debe destinarse a constituir la Reserva Legal un monto no inferior al 5% del resultado positivo surgido de la sumatoria algebraica del resultado del ejercicio, los ajustes de ejercicios anteriores y las pérdidas acumuladas de ejercicios anteriores, hasta alcanzar el 20% del capital social. Vilux S.A. no ha alcanzado el valor máximo de la Reserva legal de acuerdo a lo previsto en la Ley N° 1.034/83</t>
  </si>
  <si>
    <t>c Reservas estatutarias</t>
  </si>
  <si>
    <t>A la fecha, los estatutos de Vilux S.A. no incluyen disposiciones para la creación de reservas sobre resultados</t>
  </si>
  <si>
    <t>d Reservas facultativas</t>
  </si>
  <si>
    <t>NOTA 21 –  DIFERENCIA TRANSITORIA POR CONVERSION</t>
  </si>
  <si>
    <t>NOTA 23 –  RESULTADOS ACUMULADOS</t>
  </si>
  <si>
    <t>Resultado de ejercicios anteriores</t>
  </si>
  <si>
    <t>Resultado del ejercicio actual</t>
  </si>
  <si>
    <t>NOTA 24 –  INTERES MINORITARIO</t>
  </si>
  <si>
    <t>NOTA 25 –  VENTAS</t>
  </si>
  <si>
    <t>Ventas procesados</t>
  </si>
  <si>
    <t>Ventas carpintería de aluminio</t>
  </si>
  <si>
    <t>Ventas construcción en seco</t>
  </si>
  <si>
    <t xml:space="preserve">Ventas Perfiles </t>
  </si>
  <si>
    <t xml:space="preserve">Ventas Grandes obras </t>
  </si>
  <si>
    <t>Ventas vidrios crudos</t>
  </si>
  <si>
    <t>Ventas herrajes</t>
  </si>
  <si>
    <t>Ventas de mercaderías importadas</t>
  </si>
  <si>
    <t xml:space="preserve">Ingresos vinculadas - Participación Chaco </t>
  </si>
  <si>
    <t>NOTA 26 - COSTO DE VENTAS</t>
  </si>
  <si>
    <t>Costo de ventas vidrios</t>
  </si>
  <si>
    <t>Costo de ventas carpinteria de aluminio</t>
  </si>
  <si>
    <t>Costo de ventas perfiles</t>
  </si>
  <si>
    <t xml:space="preserve">Costo de Construccion en seco </t>
  </si>
  <si>
    <t xml:space="preserve">Costo de Grandes obras </t>
  </si>
  <si>
    <t>Costo de ventas herrajes</t>
  </si>
  <si>
    <t>Costo de ventas otras mercaderias</t>
  </si>
  <si>
    <t>Total costo de ventas</t>
  </si>
  <si>
    <t>NOTA 27 - GASTOS</t>
  </si>
  <si>
    <t>Movilidad y viáticos</t>
  </si>
  <si>
    <t>Gastos de alquiler</t>
  </si>
  <si>
    <t>Computación y redes</t>
  </si>
  <si>
    <t>Gastos por servicios</t>
  </si>
  <si>
    <t>Honorarios profesionales y asesoramiento</t>
  </si>
  <si>
    <t>Investigación de mercado</t>
  </si>
  <si>
    <t>Impuestos y tasas</t>
  </si>
  <si>
    <t>Gastos de reparación y mantenimiento</t>
  </si>
  <si>
    <t>Gastos del personal y capacitación</t>
  </si>
  <si>
    <t>Seguros pagados</t>
  </si>
  <si>
    <t>Otros gastos de operación</t>
  </si>
  <si>
    <t>Remuneraciones de administradores, directores, síndicos y consejo de vigilancia</t>
  </si>
  <si>
    <t>Sueldos y Jornales</t>
  </si>
  <si>
    <t>Contribuciones Sociales</t>
  </si>
  <si>
    <t>Regalías y Honorarios por servicios técnicos</t>
  </si>
  <si>
    <t>Gastos de Publicidad y Propaganda</t>
  </si>
  <si>
    <t>Intereses, multas y recargos impositivos</t>
  </si>
  <si>
    <t>Intereses a bancos e instituciones financieras</t>
  </si>
  <si>
    <t>Depreciación bienes de uso</t>
  </si>
  <si>
    <t>Amortización activos intangibles</t>
  </si>
  <si>
    <t>Previsiones</t>
  </si>
  <si>
    <t xml:space="preserve">Leasing rodados </t>
  </si>
  <si>
    <t xml:space="preserve">Otros gastos menores </t>
  </si>
  <si>
    <t>Gastos de Ventas</t>
  </si>
  <si>
    <t>Gastos Administrativos</t>
  </si>
  <si>
    <t>Otros ingresos</t>
  </si>
  <si>
    <t>Ingresos varios</t>
  </si>
  <si>
    <t>Alquileres cobrados</t>
  </si>
  <si>
    <t>Cargos administrativos</t>
  </si>
  <si>
    <t>Cargos administrativos judicial y extra judicial</t>
  </si>
  <si>
    <t>Ingreso por recupero de gastos</t>
  </si>
  <si>
    <t>Descuentos obtenidos</t>
  </si>
  <si>
    <t>Otros gastos</t>
  </si>
  <si>
    <t xml:space="preserve">Otros gastos operativos </t>
  </si>
  <si>
    <t>Nota 28 - Otros Ingresos y gastos operativos</t>
  </si>
  <si>
    <t>NOTA 29 - INGRESOS Y GASTOS FINANCIEROS NETOS</t>
  </si>
  <si>
    <t>Ingresos Financieros netos</t>
  </si>
  <si>
    <t>Intereses bancarios cobrados</t>
  </si>
  <si>
    <t>Diferencia de cambio (+)</t>
  </si>
  <si>
    <t>Gastos Financieros netos</t>
  </si>
  <si>
    <t>Intereses bancarios pagados</t>
  </si>
  <si>
    <t>Intereses Pagados por emision de Bonos</t>
  </si>
  <si>
    <t>Diferencia de cambio</t>
  </si>
  <si>
    <t xml:space="preserve">Gastos Bancarios </t>
  </si>
  <si>
    <t>Comisiones bonos emitidos</t>
  </si>
  <si>
    <t>El rubro está compuesto de la siguiente forma:  En guaranies</t>
  </si>
  <si>
    <t>Nota 30 - Resultado de inversiones en asociadas</t>
  </si>
  <si>
    <t>Nota 31 - Resultado participación minoritaria</t>
  </si>
  <si>
    <t>Nota 32 - IMPUESTO A LA RENTA</t>
  </si>
  <si>
    <t>Nota 33 - Resultado extraordinario neto de impuesto a la renta</t>
  </si>
  <si>
    <t>Nota 34 - Resultado sobre actividades discontinuadas neto de impuesto a la renta</t>
  </si>
  <si>
    <t>NOTA 35- UTILIDAD (PÉRDIDA) NETA DEL AÑO Y POR ACCION ORDINARIA</t>
  </si>
  <si>
    <t>Cantidad de Acciones Ordinarias en Circulación</t>
  </si>
  <si>
    <t>Utilidad Neta</t>
  </si>
  <si>
    <t>Utilidad Neta por Acción Ordinaria</t>
  </si>
  <si>
    <t>NOTA 36 - ACTIVOS GRAVADOS</t>
  </si>
  <si>
    <t>Los siguientes bienes de propiedad de la Sociedad han sido hipotecados y prendados en garantía de obligaciones financieras.</t>
  </si>
  <si>
    <t>Al dia 30 de SETIEMBRE  de año 2023</t>
  </si>
  <si>
    <t>Tipo de Activo</t>
  </si>
  <si>
    <t>Datos  del activo gravado</t>
  </si>
  <si>
    <t>Tipo de garantía</t>
  </si>
  <si>
    <t>Importe (indicar   moneda)</t>
  </si>
  <si>
    <t>A favor de</t>
  </si>
  <si>
    <t>Terreno</t>
  </si>
  <si>
    <t>9Has 2.051m2 - Distrito: Villeta - Padrones: 5.807 y 5.808</t>
  </si>
  <si>
    <t>Hipotecaria</t>
  </si>
  <si>
    <t>Gs. 51.000.000.000</t>
  </si>
  <si>
    <t>Banco Itau Paraguay S.A.</t>
  </si>
  <si>
    <t>Al dia 30 de SETIEMBRE de año 2024</t>
  </si>
  <si>
    <t xml:space="preserve">NOTA 37 - CONTINGENCIAS Y COMPROMISOS </t>
  </si>
  <si>
    <t>Al 30 DE SETIEMBRE DE 2024 no existen situaciones contingentes, ni reclamos que pudieran resultar en la generación de obligaciones para la Sociedad adicionales a las que se presentan en estos estados financieros.</t>
  </si>
  <si>
    <t>NOTA 38 - IMPUESTO DIFERIDO</t>
  </si>
  <si>
    <t>NOTA 39 - HECHOS POSTERIORES</t>
  </si>
  <si>
    <t>Entre la fecha de cierre del ejercicio y la fecha de preparación de estos estados financieros, no han ocurrido hechos significativos de carácter financiero o de otra índole que afecten la situación patrimonial o financiera o los resultados de la Sociedad al 30 DE SETIEMBRE de 2024</t>
  </si>
  <si>
    <t>NOTA 40 - SALDOS Y TRANSACCIONES CON PARTES RELACIONADAS</t>
  </si>
  <si>
    <t>ACTIVO</t>
  </si>
  <si>
    <t>Cuentas a cobrar comerciales</t>
  </si>
  <si>
    <t>Total activo</t>
  </si>
  <si>
    <t>PASIVO</t>
  </si>
  <si>
    <t>Préstamos a corto plazo</t>
  </si>
  <si>
    <t>Préstamos a largo plazo</t>
  </si>
  <si>
    <t>Otros pasivos</t>
  </si>
  <si>
    <t>Total pasivo</t>
  </si>
  <si>
    <t xml:space="preserve">Compras a Glassber </t>
  </si>
  <si>
    <t xml:space="preserve">Compras a Alukler </t>
  </si>
  <si>
    <t xml:space="preserve">Servicios Transportadora Carlos Costa </t>
  </si>
  <si>
    <t>Gastos administrativos</t>
  </si>
  <si>
    <t>Honorarios por servicios</t>
  </si>
  <si>
    <t xml:space="preserve">Servicios compartidos </t>
  </si>
  <si>
    <t>Uso combustible</t>
  </si>
  <si>
    <t xml:space="preserve">Gastos financieros </t>
  </si>
  <si>
    <t>Intereses pagados por préstamos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</si>
</sst>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64" formatCode="_-* #,##0_-;\-* #,##0_-;_-* &quot;-&quot;_-;_-@_-"/>
    <numFmt numFmtId="165" formatCode="_-* #,##0.00_-;\-* #,##0.00_-;_-* &quot;-&quot;??_-;_-@_-"/>
    <numFmt numFmtId="166" formatCode="_ * #,##0_ ;_ * \-#,##0_ ;_ * &quot;-&quot;??_ ;_ @_ "/>
    <numFmt numFmtId="167" formatCode="_(* #,##0_);_(* \(#,##0\);_(* &quot;-&quot;??_);_(@_)"/>
    <numFmt numFmtId="168" formatCode="dd/mm/yyyy;@"/>
    <numFmt numFmtId="169" formatCode="_ * #,##0.00_ ;_ * \-#,##0.00_ ;_ * &quot;-&quot;_ ;_ @_ "/>
    <numFmt numFmtId="171" formatCode="_ * #,##0.000_ ;_ * \-#,##0.000_ ;_ * &quot;-&quot;??_ ;_ @_ "/>
  </numFmts>
  <fonts count="66" x14ac:knownFonts="1">
    <font>
      <sz val="11"/>
      <color theme="1"/>
      <name val="Aptos Narrow"/>
      <family val="2"/>
      <scheme val="minor"/>
    </font>
    <font>
      <sz val="11"/>
      <color theme="1"/>
      <name val="Aptos Narrow"/>
      <family val="2"/>
      <scheme val="minor"/>
    </font>
    <font>
      <b/>
      <sz val="11"/>
      <color theme="1"/>
      <name val="Aptos Narrow"/>
      <family val="2"/>
      <scheme val="minor"/>
    </font>
    <font>
      <b/>
      <sz val="10"/>
      <color theme="1"/>
      <name val="Arial"/>
      <family val="2"/>
    </font>
    <font>
      <sz val="10"/>
      <color theme="1"/>
      <name val="Arial"/>
      <family val="2"/>
    </font>
    <font>
      <sz val="10"/>
      <name val="Arial"/>
      <family val="2"/>
    </font>
    <font>
      <sz val="11"/>
      <color indexed="8"/>
      <name val="Calibri"/>
      <family val="2"/>
    </font>
    <font>
      <sz val="10"/>
      <color rgb="FF000000"/>
      <name val="Arial"/>
      <family val="2"/>
    </font>
    <font>
      <b/>
      <sz val="9"/>
      <name val="Arial"/>
      <family val="2"/>
    </font>
    <font>
      <sz val="9"/>
      <color theme="1"/>
      <name val="Arial"/>
      <family val="2"/>
    </font>
    <font>
      <b/>
      <sz val="10"/>
      <name val="Arial"/>
      <family val="2"/>
    </font>
    <font>
      <u/>
      <sz val="11"/>
      <color theme="10"/>
      <name val="Aptos Narrow"/>
      <family val="2"/>
      <scheme val="minor"/>
    </font>
    <font>
      <b/>
      <sz val="10"/>
      <color theme="0"/>
      <name val="Arial"/>
      <family val="2"/>
    </font>
    <font>
      <sz val="9"/>
      <name val="Arial"/>
      <family val="2"/>
    </font>
    <font>
      <sz val="9"/>
      <color rgb="FF000000"/>
      <name val="Arial"/>
      <family val="2"/>
    </font>
    <font>
      <sz val="11"/>
      <color rgb="FF000000"/>
      <name val="Aptos Narrow"/>
      <family val="2"/>
      <scheme val="minor"/>
    </font>
    <font>
      <sz val="11"/>
      <color rgb="FF000000"/>
      <name val="Calibri"/>
      <family val="2"/>
    </font>
    <font>
      <sz val="11"/>
      <color theme="1"/>
      <name val="Aptos Narrow"/>
      <family val="2"/>
      <charset val="238"/>
      <scheme val="minor"/>
    </font>
    <font>
      <b/>
      <sz val="18"/>
      <color theme="3"/>
      <name val="Aptos Display"/>
      <family val="2"/>
      <charset val="238"/>
      <scheme val="major"/>
    </font>
    <font>
      <b/>
      <sz val="15"/>
      <color theme="3"/>
      <name val="Aptos Narrow"/>
      <family val="2"/>
      <charset val="238"/>
      <scheme val="minor"/>
    </font>
    <font>
      <b/>
      <sz val="13"/>
      <color theme="3"/>
      <name val="Aptos Narrow"/>
      <family val="2"/>
      <charset val="238"/>
      <scheme val="minor"/>
    </font>
    <font>
      <b/>
      <sz val="11"/>
      <color theme="3"/>
      <name val="Aptos Narrow"/>
      <family val="2"/>
      <charset val="238"/>
      <scheme val="minor"/>
    </font>
    <font>
      <sz val="11"/>
      <color rgb="FF006100"/>
      <name val="Aptos Narrow"/>
      <family val="2"/>
      <charset val="238"/>
      <scheme val="minor"/>
    </font>
    <font>
      <sz val="11"/>
      <color rgb="FF9C0006"/>
      <name val="Aptos Narrow"/>
      <family val="2"/>
      <charset val="238"/>
      <scheme val="minor"/>
    </font>
    <font>
      <sz val="11"/>
      <color rgb="FF9C6500"/>
      <name val="Aptos Narrow"/>
      <family val="2"/>
      <charset val="238"/>
      <scheme val="minor"/>
    </font>
    <font>
      <sz val="11"/>
      <color rgb="FF3F3F76"/>
      <name val="Aptos Narrow"/>
      <family val="2"/>
      <charset val="238"/>
      <scheme val="minor"/>
    </font>
    <font>
      <b/>
      <sz val="11"/>
      <color rgb="FF3F3F3F"/>
      <name val="Aptos Narrow"/>
      <family val="2"/>
      <charset val="238"/>
      <scheme val="minor"/>
    </font>
    <font>
      <b/>
      <sz val="11"/>
      <color rgb="FFFA7D00"/>
      <name val="Aptos Narrow"/>
      <family val="2"/>
      <charset val="238"/>
      <scheme val="minor"/>
    </font>
    <font>
      <sz val="11"/>
      <color rgb="FFFA7D00"/>
      <name val="Aptos Narrow"/>
      <family val="2"/>
      <charset val="238"/>
      <scheme val="minor"/>
    </font>
    <font>
      <b/>
      <sz val="11"/>
      <color theme="0"/>
      <name val="Aptos Narrow"/>
      <family val="2"/>
      <charset val="238"/>
      <scheme val="minor"/>
    </font>
    <font>
      <sz val="11"/>
      <color rgb="FFFF0000"/>
      <name val="Aptos Narrow"/>
      <family val="2"/>
      <charset val="238"/>
      <scheme val="minor"/>
    </font>
    <font>
      <i/>
      <sz val="11"/>
      <color rgb="FF7F7F7F"/>
      <name val="Aptos Narrow"/>
      <family val="2"/>
      <charset val="238"/>
      <scheme val="minor"/>
    </font>
    <font>
      <b/>
      <sz val="11"/>
      <color theme="1"/>
      <name val="Aptos Narrow"/>
      <family val="2"/>
      <charset val="238"/>
      <scheme val="minor"/>
    </font>
    <font>
      <sz val="11"/>
      <color theme="0"/>
      <name val="Aptos Narrow"/>
      <family val="2"/>
      <charset val="238"/>
      <scheme val="minor"/>
    </font>
    <font>
      <sz val="11"/>
      <color theme="1"/>
      <name val="Arial"/>
      <family val="2"/>
    </font>
    <font>
      <u/>
      <sz val="11"/>
      <color theme="10"/>
      <name val="Arial"/>
      <family val="2"/>
    </font>
    <font>
      <sz val="8"/>
      <name val="Arial"/>
      <family val="2"/>
    </font>
    <font>
      <b/>
      <sz val="11"/>
      <color theme="1"/>
      <name val="Arial"/>
      <family val="2"/>
    </font>
    <font>
      <b/>
      <sz val="11"/>
      <name val="Arial"/>
      <family val="2"/>
    </font>
    <font>
      <sz val="9"/>
      <color rgb="FFFF0000"/>
      <name val="Arial"/>
      <family val="2"/>
    </font>
    <font>
      <b/>
      <sz val="9"/>
      <color theme="1"/>
      <name val="Arial"/>
      <family val="2"/>
    </font>
    <font>
      <b/>
      <sz val="9"/>
      <color theme="0"/>
      <name val="Arial"/>
      <family val="2"/>
    </font>
    <font>
      <u/>
      <sz val="9"/>
      <color theme="10"/>
      <name val="Arial"/>
      <family val="2"/>
    </font>
    <font>
      <sz val="9"/>
      <color theme="0"/>
      <name val="Arial"/>
      <family val="2"/>
    </font>
    <font>
      <b/>
      <u val="singleAccounting"/>
      <sz val="9"/>
      <color theme="0"/>
      <name val="Arial"/>
      <family val="2"/>
    </font>
    <font>
      <b/>
      <sz val="9"/>
      <color rgb="FFFF0000"/>
      <name val="Arial"/>
      <family val="2"/>
    </font>
    <font>
      <sz val="12"/>
      <color theme="0"/>
      <name val="Arial"/>
      <family val="2"/>
    </font>
    <font>
      <sz val="12"/>
      <color theme="1"/>
      <name val="Arial"/>
      <family val="2"/>
    </font>
    <font>
      <b/>
      <sz val="12"/>
      <name val="Arial"/>
      <family val="2"/>
    </font>
    <font>
      <sz val="10"/>
      <color theme="0"/>
      <name val="Arial"/>
      <family val="2"/>
    </font>
    <font>
      <sz val="10"/>
      <color rgb="FFFF0000"/>
      <name val="Arial"/>
      <family val="2"/>
    </font>
    <font>
      <sz val="11"/>
      <name val="Arial"/>
      <family val="2"/>
    </font>
    <font>
      <b/>
      <sz val="11"/>
      <color theme="0"/>
      <name val="Arial"/>
      <family val="2"/>
    </font>
    <font>
      <i/>
      <sz val="9"/>
      <color theme="1"/>
      <name val="Arial"/>
      <family val="2"/>
    </font>
    <font>
      <sz val="11"/>
      <color theme="0"/>
      <name val="Arial"/>
      <family val="2"/>
    </font>
    <font>
      <sz val="11"/>
      <color rgb="FFFF0000"/>
      <name val="Arial"/>
      <family val="2"/>
    </font>
    <font>
      <sz val="8"/>
      <color theme="1"/>
      <name val="Arial"/>
      <family val="2"/>
    </font>
    <font>
      <sz val="11"/>
      <color rgb="FF000000"/>
      <name val="Arial"/>
      <family val="2"/>
    </font>
    <font>
      <b/>
      <sz val="11"/>
      <color rgb="FF000000"/>
      <name val="Arial"/>
      <family val="2"/>
    </font>
    <font>
      <b/>
      <sz val="10"/>
      <color rgb="FFFF0000"/>
      <name val="Arial"/>
      <family val="2"/>
    </font>
    <font>
      <sz val="10"/>
      <color theme="1"/>
      <name val="Times New Roman"/>
      <family val="1"/>
    </font>
    <font>
      <b/>
      <sz val="9"/>
      <color rgb="FF000000"/>
      <name val="Arial"/>
      <family val="2"/>
    </font>
    <font>
      <b/>
      <sz val="8"/>
      <color theme="1"/>
      <name val="Arial"/>
      <family val="2"/>
    </font>
    <font>
      <b/>
      <sz val="10"/>
      <color rgb="FF000000"/>
      <name val="Arial"/>
      <family val="2"/>
    </font>
    <font>
      <sz val="11"/>
      <name val="Aptos Narrow"/>
      <family val="2"/>
      <scheme val="minor"/>
    </font>
    <font>
      <b/>
      <sz val="11"/>
      <name val="Aptos Narrow"/>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C000"/>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indexed="65"/>
        <bgColor indexed="64"/>
      </patternFill>
    </fill>
    <fill>
      <patternFill patternType="solid">
        <fgColor theme="3" tint="-0.249977111117893"/>
        <bgColor indexed="64"/>
      </patternFill>
    </fill>
    <fill>
      <patternFill patternType="solid">
        <fgColor theme="0" tint="-4.9989318521683403E-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14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5" fillId="0" borderId="0"/>
    <xf numFmtId="0" fontId="5" fillId="0" borderId="0"/>
    <xf numFmtId="0" fontId="1" fillId="0" borderId="0"/>
    <xf numFmtId="43" fontId="6" fillId="0" borderId="0" applyFont="0" applyFill="0" applyBorder="0" applyAlignment="0" applyProtection="0"/>
    <xf numFmtId="0" fontId="5" fillId="0" borderId="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1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applyFont="0" applyFill="0" applyBorder="0" applyAlignment="0" applyProtection="0"/>
    <xf numFmtId="0" fontId="5" fillId="0" borderId="0" applyNumberFormat="0" applyFill="0" applyBorder="0" applyAlignment="0" applyProtection="0"/>
    <xf numFmtId="0" fontId="1" fillId="0" borderId="0"/>
    <xf numFmtId="0" fontId="5" fillId="0" borderId="0"/>
    <xf numFmtId="43" fontId="5" fillId="0" borderId="0" applyFont="0" applyFill="0" applyBorder="0" applyAlignment="0" applyProtection="0"/>
    <xf numFmtId="165" fontId="1" fillId="0" borderId="0" applyFont="0" applyFill="0" applyBorder="0" applyAlignment="0" applyProtection="0"/>
    <xf numFmtId="0" fontId="15" fillId="0" borderId="0"/>
    <xf numFmtId="164" fontId="5" fillId="0" borderId="0" applyFont="0" applyFill="0" applyBorder="0" applyAlignment="0" applyProtection="0"/>
    <xf numFmtId="43" fontId="1" fillId="0" borderId="0" applyFont="0" applyFill="0" applyBorder="0" applyAlignment="0" applyProtection="0"/>
    <xf numFmtId="0" fontId="15" fillId="0" borderId="0"/>
    <xf numFmtId="0" fontId="5" fillId="0" borderId="0"/>
    <xf numFmtId="43" fontId="6"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16" fillId="0" borderId="0" applyNumberFormat="0" applyFill="0" applyBorder="0" applyAlignment="0" applyProtection="0"/>
    <xf numFmtId="0" fontId="1" fillId="0" borderId="0"/>
    <xf numFmtId="41" fontId="1" fillId="0" borderId="0" applyFont="0" applyFill="0" applyBorder="0" applyAlignment="0" applyProtection="0"/>
    <xf numFmtId="0" fontId="17"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 applyNumberFormat="0" applyAlignment="0" applyProtection="0"/>
    <xf numFmtId="0" fontId="26" fillId="6" borderId="5" applyNumberFormat="0" applyAlignment="0" applyProtection="0"/>
    <xf numFmtId="0" fontId="27" fillId="6" borderId="4" applyNumberFormat="0" applyAlignment="0" applyProtection="0"/>
    <xf numFmtId="0" fontId="28"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17" fillId="8" borderId="8" applyNumberFormat="0" applyFon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3" fillId="32" borderId="0" applyNumberFormat="0" applyBorder="0" applyAlignment="0" applyProtection="0"/>
    <xf numFmtId="41" fontId="17" fillId="0" borderId="0" applyFont="0" applyFill="0" applyBorder="0" applyAlignment="0" applyProtection="0"/>
    <xf numFmtId="0" fontId="17" fillId="0" borderId="0"/>
    <xf numFmtId="0" fontId="4" fillId="0" borderId="0"/>
    <xf numFmtId="41"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35">
    <xf numFmtId="0" fontId="0" fillId="0" borderId="0" xfId="0"/>
    <xf numFmtId="0" fontId="4" fillId="0" borderId="0" xfId="0" applyFont="1"/>
    <xf numFmtId="0" fontId="7" fillId="0" borderId="0" xfId="0" applyFont="1" applyAlignment="1">
      <alignment vertical="center"/>
    </xf>
    <xf numFmtId="0" fontId="4" fillId="33" borderId="0" xfId="0" applyFont="1" applyFill="1"/>
    <xf numFmtId="17" fontId="12" fillId="36" borderId="0" xfId="0" applyNumberFormat="1" applyFont="1" applyFill="1" applyAlignment="1">
      <alignment horizontal="center" vertical="center"/>
    </xf>
    <xf numFmtId="0" fontId="9" fillId="0" borderId="0" xfId="0" applyFont="1" applyAlignment="1">
      <alignment horizontal="justify" vertical="justify" wrapText="1"/>
    </xf>
    <xf numFmtId="0" fontId="14" fillId="0" borderId="0" xfId="0" applyFont="1" applyAlignment="1">
      <alignment horizontal="left" vertical="top" wrapText="1"/>
    </xf>
    <xf numFmtId="0" fontId="4" fillId="0" borderId="0" xfId="0" applyFont="1" applyAlignment="1">
      <alignment horizontal="left" vertical="justify" wrapText="1"/>
    </xf>
    <xf numFmtId="0" fontId="0" fillId="37" borderId="0" xfId="0" applyFill="1"/>
    <xf numFmtId="0" fontId="12" fillId="36" borderId="0" xfId="0" applyFont="1" applyFill="1" applyAlignment="1">
      <alignment horizontal="center" vertical="center"/>
    </xf>
    <xf numFmtId="0" fontId="9" fillId="0" borderId="0" xfId="0" applyFont="1"/>
    <xf numFmtId="0" fontId="2" fillId="37" borderId="0" xfId="0" applyFont="1" applyFill="1"/>
    <xf numFmtId="0" fontId="9" fillId="0" borderId="0" xfId="0" applyFont="1" applyAlignment="1">
      <alignment vertical="justify" wrapText="1"/>
    </xf>
    <xf numFmtId="0" fontId="9" fillId="0" borderId="0" xfId="0" applyFont="1" applyAlignment="1">
      <alignment horizontal="left" vertical="justify" wrapText="1"/>
    </xf>
    <xf numFmtId="0" fontId="4" fillId="0" borderId="0" xfId="0" applyFont="1" applyAlignment="1">
      <alignment horizontal="justify" vertical="justify" wrapText="1"/>
    </xf>
    <xf numFmtId="0" fontId="12" fillId="36" borderId="0" xfId="0" applyFont="1" applyFill="1"/>
    <xf numFmtId="0" fontId="12" fillId="36" borderId="0" xfId="0" applyFont="1" applyFill="1" applyAlignment="1">
      <alignment vertical="center"/>
    </xf>
    <xf numFmtId="0" fontId="34" fillId="0" borderId="0" xfId="0" applyFont="1"/>
    <xf numFmtId="0" fontId="35" fillId="0" borderId="0" xfId="15" applyFont="1" applyBorder="1"/>
    <xf numFmtId="0" fontId="3" fillId="0" borderId="0" xfId="0" applyFont="1" applyAlignment="1">
      <alignment vertical="center"/>
    </xf>
    <xf numFmtId="0" fontId="4" fillId="0" borderId="0" xfId="0" applyFont="1" applyAlignment="1">
      <alignment vertical="center"/>
    </xf>
    <xf numFmtId="0" fontId="34" fillId="0" borderId="0" xfId="0" applyFont="1" applyAlignment="1">
      <alignment horizontal="left" wrapText="1"/>
    </xf>
    <xf numFmtId="0" fontId="34" fillId="37" borderId="0" xfId="0" applyFont="1" applyFill="1"/>
    <xf numFmtId="0" fontId="37" fillId="37" borderId="0" xfId="0" applyFont="1" applyFill="1" applyAlignment="1">
      <alignment horizontal="center"/>
    </xf>
    <xf numFmtId="0" fontId="38" fillId="0" borderId="0" xfId="0" applyFont="1" applyAlignment="1">
      <alignment horizontal="center" wrapText="1"/>
    </xf>
    <xf numFmtId="0" fontId="9" fillId="37" borderId="0" xfId="0" applyFont="1" applyFill="1"/>
    <xf numFmtId="41" fontId="9" fillId="0" borderId="0" xfId="2" applyFont="1" applyFill="1" applyBorder="1"/>
    <xf numFmtId="0" fontId="13" fillId="0" borderId="0" xfId="0" applyFont="1"/>
    <xf numFmtId="167" fontId="9" fillId="0" borderId="0" xfId="2" applyNumberFormat="1" applyFont="1" applyFill="1" applyBorder="1"/>
    <xf numFmtId="0" fontId="39" fillId="0" borderId="0" xfId="0" applyFont="1"/>
    <xf numFmtId="41" fontId="39" fillId="0" borderId="0" xfId="2" applyFont="1" applyFill="1" applyBorder="1"/>
    <xf numFmtId="0" fontId="37" fillId="37" borderId="0" xfId="0" applyFont="1" applyFill="1"/>
    <xf numFmtId="0" fontId="40" fillId="37" borderId="0" xfId="0" applyFont="1" applyFill="1"/>
    <xf numFmtId="167" fontId="8" fillId="0" borderId="0" xfId="2" applyNumberFormat="1" applyFont="1" applyFill="1" applyBorder="1"/>
    <xf numFmtId="0" fontId="40" fillId="0" borderId="0" xfId="0" applyFont="1"/>
    <xf numFmtId="0" fontId="8" fillId="0" borderId="0" xfId="0" applyFont="1" applyAlignment="1">
      <alignment horizontal="center" vertical="top" wrapText="1"/>
    </xf>
    <xf numFmtId="0" fontId="9" fillId="0" borderId="0" xfId="0" applyFont="1" applyAlignment="1">
      <alignment vertical="top" wrapText="1"/>
    </xf>
    <xf numFmtId="0" fontId="9" fillId="0" borderId="0" xfId="0" applyFont="1" applyAlignment="1">
      <alignment horizontal="center" vertical="center"/>
    </xf>
    <xf numFmtId="3" fontId="13" fillId="0" borderId="0" xfId="92" applyNumberFormat="1" applyFont="1" applyFill="1" applyBorder="1" applyAlignment="1">
      <alignment horizontal="center" wrapText="1"/>
    </xf>
    <xf numFmtId="0" fontId="9" fillId="0" borderId="0" xfId="0" applyFont="1" applyAlignment="1">
      <alignment horizontal="center" vertical="top"/>
    </xf>
    <xf numFmtId="3" fontId="13" fillId="0" borderId="0" xfId="92" applyNumberFormat="1" applyFont="1" applyFill="1" applyBorder="1" applyAlignment="1">
      <alignment horizontal="center" vertical="center" wrapText="1"/>
    </xf>
    <xf numFmtId="0" fontId="9" fillId="33" borderId="0" xfId="0" applyFont="1" applyFill="1"/>
    <xf numFmtId="0" fontId="9" fillId="0" borderId="0" xfId="0" applyFont="1" applyProtection="1">
      <protection locked="0"/>
    </xf>
    <xf numFmtId="0" fontId="42" fillId="33" borderId="0" xfId="15" applyFont="1" applyFill="1" applyAlignment="1" applyProtection="1">
      <alignment horizontal="center" vertical="center"/>
      <protection locked="0"/>
    </xf>
    <xf numFmtId="0" fontId="9" fillId="0" borderId="0" xfId="0" applyFont="1" applyAlignment="1">
      <alignment horizontal="right"/>
    </xf>
    <xf numFmtId="0" fontId="40" fillId="0" borderId="0" xfId="0" applyFont="1" applyAlignment="1">
      <alignment horizontal="right"/>
    </xf>
    <xf numFmtId="0" fontId="39" fillId="0" borderId="0" xfId="0" applyFont="1" applyAlignment="1" applyProtection="1">
      <alignment horizontal="right"/>
      <protection locked="0"/>
    </xf>
    <xf numFmtId="41" fontId="9" fillId="0" borderId="0" xfId="0" applyNumberFormat="1" applyFont="1" applyAlignment="1" applyProtection="1">
      <alignment horizontal="right"/>
      <protection locked="0"/>
    </xf>
    <xf numFmtId="0" fontId="9" fillId="33" borderId="0" xfId="0" applyFont="1" applyFill="1" applyProtection="1">
      <protection locked="0"/>
    </xf>
    <xf numFmtId="0" fontId="9" fillId="0" borderId="0" xfId="0" applyFont="1" applyAlignment="1" applyProtection="1">
      <alignment horizontal="right"/>
      <protection locked="0"/>
    </xf>
    <xf numFmtId="0" fontId="9" fillId="36" borderId="0" xfId="0" applyFont="1" applyFill="1" applyProtection="1">
      <protection locked="0"/>
    </xf>
    <xf numFmtId="0" fontId="41" fillId="36" borderId="0" xfId="4" applyNumberFormat="1" applyFont="1" applyFill="1" applyAlignment="1" applyProtection="1">
      <alignment horizontal="center"/>
      <protection locked="0"/>
    </xf>
    <xf numFmtId="0" fontId="41" fillId="36" borderId="0" xfId="4" applyNumberFormat="1" applyFont="1" applyFill="1" applyAlignment="1" applyProtection="1">
      <alignment horizontal="right"/>
      <protection locked="0"/>
    </xf>
    <xf numFmtId="0" fontId="41" fillId="33" borderId="0" xfId="0" applyFont="1" applyFill="1" applyAlignment="1" applyProtection="1">
      <alignment horizontal="center" vertical="center"/>
      <protection locked="0"/>
    </xf>
    <xf numFmtId="0" fontId="8" fillId="0" borderId="0" xfId="0" applyFont="1" applyAlignment="1">
      <alignment vertical="top"/>
    </xf>
    <xf numFmtId="0" fontId="9" fillId="0" borderId="0" xfId="0" applyFont="1" applyAlignment="1">
      <alignment vertical="top"/>
    </xf>
    <xf numFmtId="0" fontId="9" fillId="33" borderId="0" xfId="0" applyFont="1" applyFill="1" applyAlignment="1" applyProtection="1">
      <alignment horizontal="center" vertical="center"/>
      <protection locked="0"/>
    </xf>
    <xf numFmtId="166" fontId="9" fillId="0" borderId="0" xfId="4" applyNumberFormat="1" applyFont="1" applyFill="1" applyAlignment="1" applyProtection="1">
      <alignment horizontal="right"/>
      <protection locked="0"/>
    </xf>
    <xf numFmtId="41" fontId="9" fillId="0" borderId="0" xfId="11" applyFont="1" applyFill="1" applyAlignment="1" applyProtection="1">
      <alignment horizontal="right"/>
      <protection locked="0"/>
    </xf>
    <xf numFmtId="166" fontId="9" fillId="0" borderId="0" xfId="0" applyNumberFormat="1" applyFont="1" applyProtection="1">
      <protection locked="0"/>
    </xf>
    <xf numFmtId="0" fontId="10" fillId="0" borderId="0" xfId="0" applyFont="1" applyAlignment="1">
      <alignment vertical="top"/>
    </xf>
    <xf numFmtId="0" fontId="4" fillId="0" borderId="0" xfId="0" applyFont="1" applyAlignment="1">
      <alignment vertical="top"/>
    </xf>
    <xf numFmtId="0" fontId="4" fillId="33" borderId="0" xfId="0" applyFont="1" applyFill="1" applyAlignment="1" applyProtection="1">
      <alignment horizontal="center" vertical="center"/>
      <protection locked="0"/>
    </xf>
    <xf numFmtId="166" fontId="10" fillId="0" borderId="11" xfId="1" applyNumberFormat="1" applyFont="1" applyFill="1" applyBorder="1" applyAlignment="1" applyProtection="1">
      <alignment horizontal="right"/>
      <protection locked="0"/>
    </xf>
    <xf numFmtId="166" fontId="13" fillId="0" borderId="0" xfId="4" applyNumberFormat="1" applyFont="1" applyFill="1" applyAlignment="1" applyProtection="1">
      <alignment horizontal="right"/>
      <protection locked="0"/>
    </xf>
    <xf numFmtId="166" fontId="41" fillId="36" borderId="0" xfId="4" applyNumberFormat="1" applyFont="1" applyFill="1" applyBorder="1" applyAlignment="1" applyProtection="1">
      <alignment horizontal="right"/>
      <protection locked="0"/>
    </xf>
    <xf numFmtId="168" fontId="44" fillId="33" borderId="0" xfId="4" applyNumberFormat="1" applyFont="1" applyFill="1" applyAlignment="1" applyProtection="1">
      <alignment horizontal="right"/>
      <protection locked="0"/>
    </xf>
    <xf numFmtId="168" fontId="44" fillId="33" borderId="0" xfId="4" applyNumberFormat="1" applyFont="1" applyFill="1" applyBorder="1" applyAlignment="1" applyProtection="1">
      <alignment horizontal="right"/>
      <protection locked="0"/>
    </xf>
    <xf numFmtId="0" fontId="43" fillId="0" borderId="0" xfId="0" applyFont="1" applyAlignment="1" applyProtection="1">
      <alignment horizontal="right"/>
      <protection locked="0"/>
    </xf>
    <xf numFmtId="166" fontId="9" fillId="0" borderId="0" xfId="0" applyNumberFormat="1" applyFont="1" applyAlignment="1">
      <alignment vertical="top"/>
    </xf>
    <xf numFmtId="166" fontId="9" fillId="33" borderId="0" xfId="0" applyNumberFormat="1" applyFont="1" applyFill="1" applyAlignment="1" applyProtection="1">
      <alignment horizontal="center" vertical="center"/>
      <protection locked="0"/>
    </xf>
    <xf numFmtId="166" fontId="9" fillId="0" borderId="0" xfId="0" applyNumberFormat="1" applyFont="1" applyAlignment="1" applyProtection="1">
      <alignment horizontal="right"/>
      <protection locked="0"/>
    </xf>
    <xf numFmtId="0" fontId="8" fillId="33" borderId="0" xfId="0" applyFont="1" applyFill="1" applyAlignment="1" applyProtection="1">
      <alignment horizontal="center" vertical="center"/>
      <protection locked="0"/>
    </xf>
    <xf numFmtId="41" fontId="4" fillId="0" borderId="0" xfId="2" applyFont="1" applyFill="1" applyAlignment="1" applyProtection="1">
      <alignment horizontal="right"/>
      <protection locked="0"/>
    </xf>
    <xf numFmtId="0" fontId="13" fillId="33" borderId="0" xfId="0" applyFont="1" applyFill="1" applyAlignment="1" applyProtection="1">
      <alignment horizontal="center" vertical="center"/>
      <protection locked="0"/>
    </xf>
    <xf numFmtId="0" fontId="8" fillId="0" borderId="0" xfId="0" applyFont="1" applyProtection="1">
      <protection locked="0"/>
    </xf>
    <xf numFmtId="166" fontId="45" fillId="0" borderId="0" xfId="0" applyNumberFormat="1" applyFont="1" applyAlignment="1" applyProtection="1">
      <alignment horizontal="right"/>
      <protection locked="0"/>
    </xf>
    <xf numFmtId="169" fontId="39" fillId="0" borderId="0" xfId="11" applyNumberFormat="1" applyFont="1" applyFill="1" applyAlignment="1" applyProtection="1">
      <alignment horizontal="right"/>
      <protection locked="0"/>
    </xf>
    <xf numFmtId="3" fontId="9" fillId="0" borderId="0" xfId="0" applyNumberFormat="1" applyFont="1" applyAlignment="1" applyProtection="1">
      <alignment horizontal="right"/>
      <protection locked="0"/>
    </xf>
    <xf numFmtId="0" fontId="46" fillId="0" borderId="0" xfId="0" applyFont="1" applyProtection="1">
      <protection locked="0"/>
    </xf>
    <xf numFmtId="166" fontId="9" fillId="0" borderId="0" xfId="4" applyNumberFormat="1" applyFont="1" applyFill="1" applyAlignment="1" applyProtection="1">
      <protection locked="0"/>
    </xf>
    <xf numFmtId="166" fontId="9" fillId="0" borderId="12" xfId="4" applyNumberFormat="1" applyFont="1" applyFill="1" applyBorder="1" applyAlignment="1" applyProtection="1">
      <alignment horizontal="center"/>
      <protection locked="0"/>
    </xf>
    <xf numFmtId="166" fontId="9" fillId="33" borderId="0" xfId="4" applyNumberFormat="1" applyFont="1" applyFill="1" applyAlignment="1" applyProtection="1">
      <alignment horizontal="center" vertical="center"/>
      <protection locked="0"/>
    </xf>
    <xf numFmtId="0" fontId="47" fillId="0" borderId="0" xfId="0" applyFont="1" applyProtection="1">
      <protection locked="0"/>
    </xf>
    <xf numFmtId="166" fontId="8" fillId="0" borderId="0" xfId="4" applyNumberFormat="1" applyFont="1" applyFill="1" applyAlignment="1" applyProtection="1">
      <protection locked="0"/>
    </xf>
    <xf numFmtId="166" fontId="8" fillId="0" borderId="0" xfId="4" applyNumberFormat="1" applyFont="1" applyFill="1" applyAlignment="1" applyProtection="1">
      <alignment horizontal="left"/>
      <protection locked="0"/>
    </xf>
    <xf numFmtId="166" fontId="8" fillId="0" borderId="0" xfId="4" applyNumberFormat="1" applyFont="1" applyFill="1" applyAlignment="1" applyProtection="1">
      <alignment horizontal="center" vertical="center"/>
      <protection locked="0"/>
    </xf>
    <xf numFmtId="0" fontId="43" fillId="0" borderId="0" xfId="0" applyFont="1" applyProtection="1">
      <protection locked="0"/>
    </xf>
    <xf numFmtId="166" fontId="8" fillId="0" borderId="0" xfId="0" applyNumberFormat="1" applyFont="1" applyAlignment="1" applyProtection="1">
      <alignment horizontal="right"/>
      <protection locked="0"/>
    </xf>
    <xf numFmtId="166" fontId="43" fillId="0" borderId="0" xfId="0" applyNumberFormat="1" applyFont="1" applyAlignment="1" applyProtection="1">
      <alignment horizontal="right"/>
      <protection locked="0"/>
    </xf>
    <xf numFmtId="0" fontId="8" fillId="0" borderId="0" xfId="0" applyFont="1" applyAlignment="1" applyProtection="1">
      <alignment horizontal="right"/>
      <protection locked="0"/>
    </xf>
    <xf numFmtId="0" fontId="48" fillId="0" borderId="0" xfId="0" applyFont="1" applyProtection="1">
      <protection locked="0"/>
    </xf>
    <xf numFmtId="0" fontId="4" fillId="0" borderId="0" xfId="0" applyFont="1" applyProtection="1">
      <protection locked="0"/>
    </xf>
    <xf numFmtId="166" fontId="9" fillId="0" borderId="0" xfId="4" applyNumberFormat="1" applyFont="1" applyFill="1" applyProtection="1">
      <protection locked="0"/>
    </xf>
    <xf numFmtId="0" fontId="9" fillId="0" borderId="0" xfId="0" applyFont="1" applyAlignment="1" applyProtection="1">
      <alignment horizontal="left"/>
      <protection locked="0"/>
    </xf>
    <xf numFmtId="166" fontId="8" fillId="0" borderId="0" xfId="4" applyNumberFormat="1" applyFont="1" applyFill="1" applyProtection="1">
      <protection locked="0"/>
    </xf>
    <xf numFmtId="43" fontId="9" fillId="0" borderId="0" xfId="4" applyFont="1" applyFill="1" applyProtection="1">
      <protection locked="0"/>
    </xf>
    <xf numFmtId="43" fontId="9" fillId="33" borderId="0" xfId="4" applyFont="1" applyFill="1" applyAlignment="1" applyProtection="1">
      <alignment horizontal="center" vertical="center"/>
      <protection locked="0"/>
    </xf>
    <xf numFmtId="43" fontId="9" fillId="0" borderId="0" xfId="4" applyFont="1" applyFill="1" applyAlignment="1" applyProtection="1">
      <alignment horizontal="right"/>
      <protection locked="0"/>
    </xf>
    <xf numFmtId="0" fontId="8" fillId="33" borderId="0" xfId="0" applyFont="1" applyFill="1" applyProtection="1">
      <protection locked="0"/>
    </xf>
    <xf numFmtId="0" fontId="42" fillId="33" borderId="0" xfId="15" applyFont="1" applyFill="1" applyAlignment="1" applyProtection="1">
      <alignment horizontal="right" vertical="center"/>
      <protection locked="0"/>
    </xf>
    <xf numFmtId="0" fontId="39" fillId="0" borderId="0" xfId="0" applyFont="1" applyProtection="1">
      <protection locked="0"/>
    </xf>
    <xf numFmtId="41" fontId="9" fillId="0" borderId="0" xfId="0" applyNumberFormat="1" applyFont="1" applyProtection="1">
      <protection locked="0"/>
    </xf>
    <xf numFmtId="0" fontId="4" fillId="0" borderId="0" xfId="0" applyFont="1" applyAlignment="1" applyProtection="1">
      <alignment horizontal="center"/>
      <protection locked="0"/>
    </xf>
    <xf numFmtId="43" fontId="4" fillId="0" borderId="0" xfId="145" applyFont="1" applyFill="1" applyProtection="1">
      <protection locked="0"/>
    </xf>
    <xf numFmtId="43" fontId="4" fillId="33" borderId="0" xfId="145" applyFont="1" applyFill="1" applyAlignment="1" applyProtection="1">
      <alignment horizontal="center" vertical="center"/>
      <protection locked="0"/>
    </xf>
    <xf numFmtId="3" fontId="4" fillId="0" borderId="0" xfId="145" applyNumberFormat="1" applyFont="1" applyFill="1" applyAlignment="1" applyProtection="1">
      <alignment horizontal="right"/>
      <protection locked="0"/>
    </xf>
    <xf numFmtId="0" fontId="34" fillId="0" borderId="0" xfId="0" applyFont="1" applyAlignment="1">
      <alignment horizontal="right"/>
    </xf>
    <xf numFmtId="166" fontId="49" fillId="36" borderId="0" xfId="0" applyNumberFormat="1" applyFont="1" applyFill="1" applyAlignment="1" applyProtection="1">
      <alignment horizontal="center" vertical="center"/>
      <protection locked="0"/>
    </xf>
    <xf numFmtId="168" fontId="12" fillId="36" borderId="0" xfId="145" applyNumberFormat="1" applyFont="1" applyFill="1" applyAlignment="1" applyProtection="1">
      <alignment horizontal="center" vertical="center"/>
      <protection locked="0"/>
    </xf>
    <xf numFmtId="3" fontId="4" fillId="0" borderId="0" xfId="140" applyNumberFormat="1" applyFont="1" applyFill="1" applyAlignment="1" applyProtection="1">
      <alignment horizontal="right"/>
      <protection locked="0"/>
    </xf>
    <xf numFmtId="0" fontId="10" fillId="0" borderId="0" xfId="0" applyFont="1"/>
    <xf numFmtId="0" fontId="10" fillId="33" borderId="0" xfId="0" applyFont="1" applyFill="1" applyAlignment="1" applyProtection="1">
      <alignment horizontal="center" vertical="center"/>
      <protection locked="0"/>
    </xf>
    <xf numFmtId="0" fontId="3" fillId="0" borderId="0" xfId="0" applyFont="1"/>
    <xf numFmtId="0" fontId="10" fillId="0" borderId="0" xfId="0" applyFont="1" applyAlignment="1">
      <alignment wrapText="1"/>
    </xf>
    <xf numFmtId="3" fontId="3" fillId="0" borderId="0" xfId="1" applyNumberFormat="1" applyFont="1" applyFill="1" applyAlignment="1" applyProtection="1">
      <alignment horizontal="right"/>
      <protection locked="0"/>
    </xf>
    <xf numFmtId="3" fontId="3" fillId="0" borderId="0" xfId="145" applyNumberFormat="1" applyFont="1" applyFill="1" applyAlignment="1" applyProtection="1">
      <alignment horizontal="right"/>
      <protection locked="0"/>
    </xf>
    <xf numFmtId="0" fontId="37" fillId="0" borderId="0" xfId="0" applyFont="1"/>
    <xf numFmtId="0" fontId="10" fillId="0" borderId="0" xfId="0" applyFont="1" applyProtection="1">
      <protection locked="0"/>
    </xf>
    <xf numFmtId="3" fontId="10" fillId="0" borderId="0" xfId="145" applyNumberFormat="1" applyFont="1" applyFill="1" applyBorder="1" applyAlignment="1" applyProtection="1">
      <alignment horizontal="right"/>
      <protection locked="0"/>
    </xf>
    <xf numFmtId="166" fontId="9" fillId="0" borderId="0" xfId="4" applyNumberFormat="1" applyFont="1" applyFill="1" applyBorder="1" applyAlignment="1" applyProtection="1">
      <alignment horizontal="center"/>
      <protection locked="0"/>
    </xf>
    <xf numFmtId="3" fontId="34" fillId="0" borderId="0" xfId="0" applyNumberFormat="1" applyFont="1" applyAlignment="1">
      <alignment horizontal="right"/>
    </xf>
    <xf numFmtId="166" fontId="4" fillId="0" borderId="0" xfId="145" applyNumberFormat="1" applyFont="1" applyFill="1" applyAlignment="1" applyProtection="1">
      <alignment horizontal="center"/>
      <protection locked="0"/>
    </xf>
    <xf numFmtId="166" fontId="4" fillId="33" borderId="0" xfId="145" applyNumberFormat="1" applyFont="1" applyFill="1" applyAlignment="1" applyProtection="1">
      <alignment horizontal="center" vertical="center"/>
      <protection locked="0"/>
    </xf>
    <xf numFmtId="166" fontId="10" fillId="0" borderId="0" xfId="145" applyNumberFormat="1" applyFont="1" applyFill="1" applyProtection="1">
      <protection locked="0"/>
    </xf>
    <xf numFmtId="166" fontId="10" fillId="33" borderId="0" xfId="145" applyNumberFormat="1" applyFont="1" applyFill="1" applyAlignment="1" applyProtection="1">
      <alignment horizontal="center" vertical="center"/>
      <protection locked="0"/>
    </xf>
    <xf numFmtId="3" fontId="10" fillId="0" borderId="0" xfId="145" applyNumberFormat="1" applyFont="1" applyFill="1" applyAlignment="1" applyProtection="1">
      <alignment horizontal="right"/>
      <protection locked="0"/>
    </xf>
    <xf numFmtId="166" fontId="4" fillId="0" borderId="0" xfId="1" applyNumberFormat="1" applyFont="1"/>
    <xf numFmtId="166" fontId="4" fillId="0" borderId="0" xfId="1" applyNumberFormat="1" applyFont="1" applyBorder="1"/>
    <xf numFmtId="166" fontId="35" fillId="0" borderId="0" xfId="15" applyNumberFormat="1" applyFont="1" applyAlignment="1">
      <alignment horizontal="center" vertical="center"/>
    </xf>
    <xf numFmtId="166" fontId="49" fillId="0" borderId="0" xfId="1" applyNumberFormat="1" applyFont="1"/>
    <xf numFmtId="0" fontId="38" fillId="0" borderId="0" xfId="0" applyFont="1"/>
    <xf numFmtId="0" fontId="49" fillId="0" borderId="0" xfId="0" applyFont="1"/>
    <xf numFmtId="0" fontId="34" fillId="0" borderId="0" xfId="0" applyFont="1" applyAlignment="1">
      <alignment horizontal="center"/>
    </xf>
    <xf numFmtId="0" fontId="50" fillId="0" borderId="0" xfId="0" applyFont="1"/>
    <xf numFmtId="0" fontId="4" fillId="0" borderId="0" xfId="0" applyFont="1" applyAlignment="1">
      <alignment horizontal="left"/>
    </xf>
    <xf numFmtId="166" fontId="4" fillId="0" borderId="0" xfId="1" applyNumberFormat="1" applyFont="1" applyAlignment="1">
      <alignment horizontal="center"/>
    </xf>
    <xf numFmtId="166" fontId="4" fillId="0" borderId="0" xfId="1" applyNumberFormat="1" applyFont="1" applyBorder="1" applyAlignment="1">
      <alignment horizontal="center"/>
    </xf>
    <xf numFmtId="0" fontId="12" fillId="35" borderId="0" xfId="0" applyFont="1" applyFill="1" applyAlignment="1">
      <alignment vertical="center"/>
    </xf>
    <xf numFmtId="166" fontId="12" fillId="35" borderId="0" xfId="1" applyNumberFormat="1" applyFont="1" applyFill="1" applyBorder="1"/>
    <xf numFmtId="167" fontId="12" fillId="35" borderId="0" xfId="1" applyNumberFormat="1" applyFont="1" applyFill="1" applyBorder="1"/>
    <xf numFmtId="0" fontId="4" fillId="0" borderId="0" xfId="0" applyFont="1" applyAlignment="1">
      <alignment wrapText="1"/>
    </xf>
    <xf numFmtId="167" fontId="5" fillId="0" borderId="0" xfId="1" applyNumberFormat="1" applyFont="1"/>
    <xf numFmtId="166" fontId="50" fillId="0" borderId="0" xfId="1" applyNumberFormat="1" applyFont="1"/>
    <xf numFmtId="166" fontId="12" fillId="35" borderId="0" xfId="1" applyNumberFormat="1" applyFont="1" applyFill="1" applyBorder="1" applyAlignment="1">
      <alignment vertical="center"/>
    </xf>
    <xf numFmtId="166" fontId="10" fillId="0" borderId="13" xfId="1" applyNumberFormat="1" applyFont="1" applyBorder="1"/>
    <xf numFmtId="166" fontId="10" fillId="0" borderId="0" xfId="1" applyNumberFormat="1" applyFont="1" applyBorder="1"/>
    <xf numFmtId="166" fontId="4" fillId="0" borderId="0" xfId="0" applyNumberFormat="1" applyFont="1"/>
    <xf numFmtId="0" fontId="12" fillId="0" borderId="0" xfId="0" applyFont="1" applyAlignment="1">
      <alignment vertical="center"/>
    </xf>
    <xf numFmtId="166" fontId="12" fillId="0" borderId="0" xfId="1" applyNumberFormat="1" applyFont="1" applyFill="1" applyBorder="1" applyAlignment="1">
      <alignment vertical="center"/>
    </xf>
    <xf numFmtId="166" fontId="10" fillId="0" borderId="0" xfId="1" applyNumberFormat="1" applyFont="1" applyFill="1" applyBorder="1"/>
    <xf numFmtId="166" fontId="50" fillId="0" borderId="0" xfId="1" applyNumberFormat="1" applyFont="1" applyFill="1"/>
    <xf numFmtId="0" fontId="10" fillId="0" borderId="0" xfId="0" applyFont="1" applyAlignment="1">
      <alignment vertical="center"/>
    </xf>
    <xf numFmtId="0" fontId="5" fillId="0" borderId="0" xfId="0" applyFont="1"/>
    <xf numFmtId="166" fontId="5" fillId="0" borderId="0" xfId="1" applyNumberFormat="1" applyFont="1" applyFill="1"/>
    <xf numFmtId="166" fontId="5" fillId="0" borderId="0" xfId="1" applyNumberFormat="1" applyFont="1" applyFill="1" applyBorder="1"/>
    <xf numFmtId="167" fontId="10" fillId="0" borderId="0" xfId="1" applyNumberFormat="1" applyFont="1" applyFill="1" applyBorder="1"/>
    <xf numFmtId="166" fontId="5" fillId="0" borderId="0" xfId="0" applyNumberFormat="1" applyFont="1"/>
    <xf numFmtId="166" fontId="50" fillId="0" borderId="0" xfId="0" applyNumberFormat="1" applyFont="1"/>
    <xf numFmtId="0" fontId="5" fillId="0" borderId="0" xfId="77"/>
    <xf numFmtId="166" fontId="5" fillId="0" borderId="0" xfId="1" applyNumberFormat="1" applyFont="1" applyBorder="1"/>
    <xf numFmtId="166" fontId="10" fillId="0" borderId="0" xfId="1" applyNumberFormat="1" applyFont="1"/>
    <xf numFmtId="166" fontId="5" fillId="0" borderId="0" xfId="1" applyNumberFormat="1" applyFont="1"/>
    <xf numFmtId="166" fontId="49" fillId="0" borderId="0" xfId="0" applyNumberFormat="1" applyFont="1"/>
    <xf numFmtId="166" fontId="50" fillId="0" borderId="0" xfId="1" applyNumberFormat="1" applyFont="1" applyBorder="1"/>
    <xf numFmtId="0" fontId="34" fillId="0" borderId="0" xfId="0" applyFont="1" applyAlignment="1">
      <alignment horizontal="center" vertical="center"/>
    </xf>
    <xf numFmtId="1" fontId="12" fillId="36" borderId="0" xfId="145" applyNumberFormat="1" applyFont="1" applyFill="1" applyAlignment="1" applyProtection="1">
      <alignment horizontal="right" vertical="center"/>
      <protection locked="0"/>
    </xf>
    <xf numFmtId="0" fontId="51" fillId="0" borderId="0" xfId="0" applyFont="1"/>
    <xf numFmtId="166" fontId="51" fillId="0" borderId="0" xfId="1" applyNumberFormat="1" applyFont="1"/>
    <xf numFmtId="0" fontId="51" fillId="0" borderId="0" xfId="0" applyFont="1" applyAlignment="1">
      <alignment horizontal="center"/>
    </xf>
    <xf numFmtId="0" fontId="49" fillId="36" borderId="0" xfId="0" applyFont="1" applyFill="1" applyAlignment="1">
      <alignment horizontal="center" vertical="center"/>
    </xf>
    <xf numFmtId="0" fontId="12" fillId="36" borderId="0" xfId="1" applyNumberFormat="1" applyFont="1" applyFill="1" applyAlignment="1">
      <alignment horizontal="center"/>
    </xf>
    <xf numFmtId="166" fontId="34" fillId="0" borderId="0" xfId="1" applyNumberFormat="1" applyFont="1" applyAlignment="1">
      <alignment horizontal="center"/>
    </xf>
    <xf numFmtId="166" fontId="34" fillId="0" borderId="0" xfId="1" applyNumberFormat="1" applyFont="1"/>
    <xf numFmtId="3" fontId="9" fillId="0" borderId="0" xfId="2" applyNumberFormat="1" applyFont="1" applyFill="1"/>
    <xf numFmtId="166" fontId="9" fillId="0" borderId="0" xfId="1" applyNumberFormat="1" applyFont="1" applyFill="1"/>
    <xf numFmtId="167" fontId="9" fillId="0" borderId="0" xfId="2" applyNumberFormat="1" applyFont="1" applyFill="1"/>
    <xf numFmtId="167" fontId="9" fillId="0" borderId="0" xfId="0" applyNumberFormat="1" applyFont="1"/>
    <xf numFmtId="9" fontId="4" fillId="0" borderId="0" xfId="3" applyFont="1"/>
    <xf numFmtId="167" fontId="4" fillId="0" borderId="0" xfId="0" applyNumberFormat="1" applyFont="1"/>
    <xf numFmtId="0" fontId="52" fillId="36" borderId="0" xfId="0" applyFont="1" applyFill="1"/>
    <xf numFmtId="167" fontId="52" fillId="36" borderId="0" xfId="1" applyNumberFormat="1" applyFont="1" applyFill="1" applyBorder="1"/>
    <xf numFmtId="167" fontId="9" fillId="0" borderId="0" xfId="1" applyNumberFormat="1" applyFont="1"/>
    <xf numFmtId="167" fontId="9" fillId="0" borderId="0" xfId="1" applyNumberFormat="1" applyFont="1" applyFill="1"/>
    <xf numFmtId="41" fontId="4" fillId="0" borderId="0" xfId="2" applyFont="1"/>
    <xf numFmtId="0" fontId="41" fillId="0" borderId="0" xfId="0" applyFont="1"/>
    <xf numFmtId="167" fontId="41" fillId="0" borderId="0" xfId="1" applyNumberFormat="1" applyFont="1" applyFill="1" applyBorder="1"/>
    <xf numFmtId="166" fontId="4" fillId="0" borderId="0" xfId="1" applyNumberFormat="1" applyFont="1" applyFill="1"/>
    <xf numFmtId="0" fontId="53" fillId="0" borderId="0" xfId="0" applyFont="1"/>
    <xf numFmtId="166" fontId="9" fillId="0" borderId="0" xfId="1" applyNumberFormat="1" applyFont="1"/>
    <xf numFmtId="166" fontId="54" fillId="0" borderId="0" xfId="1" applyNumberFormat="1" applyFont="1"/>
    <xf numFmtId="166" fontId="55" fillId="0" borderId="0" xfId="1" applyNumberFormat="1" applyFont="1"/>
    <xf numFmtId="166" fontId="9" fillId="0" borderId="0" xfId="4" applyNumberFormat="1" applyFont="1" applyFill="1" applyBorder="1" applyAlignment="1" applyProtection="1">
      <protection locked="0"/>
    </xf>
    <xf numFmtId="0" fontId="10" fillId="33" borderId="0" xfId="5" applyFont="1" applyFill="1" applyBorder="1" applyAlignment="1">
      <alignment horizontal="left"/>
    </xf>
    <xf numFmtId="41" fontId="4" fillId="0" borderId="0" xfId="2" applyFont="1" applyFill="1" applyBorder="1"/>
    <xf numFmtId="0" fontId="3" fillId="33" borderId="0" xfId="0" applyFont="1" applyFill="1"/>
    <xf numFmtId="17" fontId="10" fillId="33" borderId="11" xfId="0" applyNumberFormat="1" applyFont="1" applyFill="1" applyBorder="1" applyAlignment="1">
      <alignment horizontal="center" vertical="center"/>
    </xf>
    <xf numFmtId="41" fontId="3" fillId="0" borderId="11" xfId="2" applyFont="1" applyFill="1" applyBorder="1"/>
    <xf numFmtId="166" fontId="10" fillId="33" borderId="11" xfId="9" applyNumberFormat="1" applyFont="1" applyFill="1" applyBorder="1"/>
    <xf numFmtId="17" fontId="10" fillId="33" borderId="0" xfId="0" applyNumberFormat="1" applyFont="1" applyFill="1" applyAlignment="1">
      <alignment horizontal="center" vertical="center"/>
    </xf>
    <xf numFmtId="0" fontId="12" fillId="0" borderId="0" xfId="0" applyFont="1" applyAlignment="1">
      <alignment horizontal="left" vertical="center"/>
    </xf>
    <xf numFmtId="41" fontId="3" fillId="0" borderId="12" xfId="2" applyFont="1" applyFill="1" applyBorder="1"/>
    <xf numFmtId="41" fontId="4" fillId="33" borderId="0" xfId="2" applyFont="1" applyFill="1" applyBorder="1"/>
    <xf numFmtId="167" fontId="5" fillId="33" borderId="0" xfId="13" applyNumberFormat="1" applyFont="1" applyFill="1"/>
    <xf numFmtId="167" fontId="5" fillId="33" borderId="0" xfId="1" applyNumberFormat="1" applyFont="1" applyFill="1"/>
    <xf numFmtId="3" fontId="4" fillId="33" borderId="0" xfId="0" applyNumberFormat="1" applyFont="1" applyFill="1"/>
    <xf numFmtId="167" fontId="5" fillId="33" borderId="0" xfId="13" applyNumberFormat="1" applyFont="1" applyFill="1" applyBorder="1"/>
    <xf numFmtId="0" fontId="12" fillId="0" borderId="0" xfId="0" applyFont="1" applyAlignment="1">
      <alignment horizontal="center" vertical="center"/>
    </xf>
    <xf numFmtId="0" fontId="4" fillId="0" borderId="0" xfId="0" applyFont="1" applyAlignment="1">
      <alignment horizontal="center"/>
    </xf>
    <xf numFmtId="0" fontId="10" fillId="33" borderId="0" xfId="6" applyFont="1" applyFill="1" applyAlignment="1">
      <alignment horizontal="left"/>
    </xf>
    <xf numFmtId="167" fontId="10" fillId="33" borderId="11" xfId="1" applyNumberFormat="1" applyFont="1" applyFill="1" applyBorder="1"/>
    <xf numFmtId="0" fontId="10" fillId="33" borderId="0" xfId="7" applyFont="1" applyFill="1"/>
    <xf numFmtId="17" fontId="12" fillId="0" borderId="0" xfId="0" applyNumberFormat="1" applyFont="1" applyAlignment="1">
      <alignment horizontal="center" vertical="center"/>
    </xf>
    <xf numFmtId="0" fontId="10" fillId="0" borderId="0" xfId="6" applyFont="1" applyAlignment="1">
      <alignment horizontal="left"/>
    </xf>
    <xf numFmtId="166" fontId="5" fillId="33" borderId="0" xfId="12" applyNumberFormat="1" applyFont="1" applyFill="1"/>
    <xf numFmtId="166" fontId="10" fillId="33" borderId="14" xfId="12" applyNumberFormat="1" applyFont="1" applyFill="1" applyBorder="1"/>
    <xf numFmtId="167" fontId="5" fillId="33" borderId="0" xfId="1" applyNumberFormat="1" applyFont="1" applyFill="1" applyBorder="1"/>
    <xf numFmtId="166" fontId="5" fillId="33" borderId="0" xfId="12" applyNumberFormat="1" applyFont="1" applyFill="1" applyBorder="1"/>
    <xf numFmtId="0" fontId="3" fillId="37" borderId="0" xfId="0" applyFont="1" applyFill="1" applyAlignment="1">
      <alignment vertical="justify" wrapText="1"/>
    </xf>
    <xf numFmtId="0" fontId="4" fillId="37" borderId="0" xfId="0" applyFont="1" applyFill="1" applyAlignment="1">
      <alignment vertical="top" wrapText="1"/>
    </xf>
    <xf numFmtId="0" fontId="5" fillId="33" borderId="0" xfId="7" applyFill="1"/>
    <xf numFmtId="3" fontId="5" fillId="33" borderId="0" xfId="7" applyNumberFormat="1" applyFill="1"/>
    <xf numFmtId="0" fontId="5" fillId="33" borderId="0" xfId="6" applyFill="1" applyAlignment="1">
      <alignment horizontal="left"/>
    </xf>
    <xf numFmtId="0" fontId="5" fillId="33" borderId="0" xfId="6" quotePrefix="1" applyFill="1"/>
    <xf numFmtId="0" fontId="56" fillId="0" borderId="0" xfId="0" applyFont="1" applyAlignment="1">
      <alignment vertical="center"/>
    </xf>
    <xf numFmtId="3" fontId="4" fillId="0" borderId="0" xfId="0" applyNumberFormat="1" applyFont="1" applyAlignment="1">
      <alignment vertical="center"/>
    </xf>
    <xf numFmtId="3" fontId="4" fillId="0" borderId="0" xfId="0" applyNumberFormat="1" applyFont="1" applyAlignment="1">
      <alignment horizontal="right" vertical="center"/>
    </xf>
    <xf numFmtId="0" fontId="4" fillId="0" borderId="0" xfId="0" applyFont="1" applyAlignment="1">
      <alignment horizontal="right" vertical="center"/>
    </xf>
    <xf numFmtId="0" fontId="2" fillId="0" borderId="0" xfId="0" applyFont="1"/>
    <xf numFmtId="0" fontId="5" fillId="33" borderId="0" xfId="6" applyFill="1" applyAlignment="1">
      <alignment horizontal="center"/>
    </xf>
    <xf numFmtId="0" fontId="10" fillId="0" borderId="0" xfId="6" applyFont="1" applyAlignment="1">
      <alignment horizontal="center"/>
    </xf>
    <xf numFmtId="0" fontId="57" fillId="0" borderId="0" xfId="0" applyFont="1" applyAlignment="1">
      <alignment horizontal="justify" vertical="center"/>
    </xf>
    <xf numFmtId="17" fontId="38" fillId="33" borderId="11" xfId="0" applyNumberFormat="1" applyFont="1" applyFill="1" applyBorder="1" applyAlignment="1">
      <alignment horizontal="center" vertical="center"/>
    </xf>
    <xf numFmtId="0" fontId="58" fillId="0" borderId="0" xfId="0" applyFont="1" applyAlignment="1">
      <alignment horizontal="justify" vertical="center"/>
    </xf>
    <xf numFmtId="0" fontId="34" fillId="0" borderId="0" xfId="0" applyFont="1" applyAlignment="1">
      <alignment vertical="top"/>
    </xf>
    <xf numFmtId="17" fontId="38" fillId="33" borderId="0" xfId="0" applyNumberFormat="1" applyFont="1" applyFill="1" applyAlignment="1">
      <alignment horizontal="center" vertical="center"/>
    </xf>
    <xf numFmtId="41" fontId="10" fillId="33" borderId="14" xfId="2" applyFont="1" applyFill="1" applyBorder="1"/>
    <xf numFmtId="0" fontId="2" fillId="37" borderId="0" xfId="0" applyFont="1" applyFill="1" applyAlignment="1">
      <alignment horizontal="left" vertical="center"/>
    </xf>
    <xf numFmtId="0" fontId="10" fillId="33" borderId="10" xfId="14" applyFont="1" applyFill="1" applyBorder="1" applyAlignment="1">
      <alignment horizontal="left"/>
    </xf>
    <xf numFmtId="0" fontId="5" fillId="33" borderId="0" xfId="0" applyFont="1" applyFill="1"/>
    <xf numFmtId="0" fontId="10" fillId="33" borderId="0" xfId="14" applyFont="1" applyFill="1"/>
    <xf numFmtId="41" fontId="0" fillId="0" borderId="0" xfId="2" applyFont="1"/>
    <xf numFmtId="41" fontId="0" fillId="0" borderId="0" xfId="0" applyNumberFormat="1"/>
    <xf numFmtId="3" fontId="4" fillId="39" borderId="0" xfId="0" applyNumberFormat="1" applyFont="1" applyFill="1" applyAlignment="1">
      <alignment vertical="center"/>
    </xf>
    <xf numFmtId="3" fontId="4" fillId="39" borderId="0" xfId="0" applyNumberFormat="1" applyFont="1" applyFill="1" applyAlignment="1">
      <alignment horizontal="right" vertical="center"/>
    </xf>
    <xf numFmtId="0" fontId="0" fillId="0" borderId="0" xfId="0" applyAlignment="1">
      <alignment horizontal="center"/>
    </xf>
    <xf numFmtId="3" fontId="9" fillId="0" borderId="0" xfId="0" applyNumberFormat="1" applyFont="1" applyAlignment="1" applyProtection="1">
      <alignment horizontal="center"/>
      <protection locked="0"/>
    </xf>
    <xf numFmtId="0" fontId="34" fillId="0" borderId="0" xfId="0" applyFont="1" applyAlignment="1" applyProtection="1">
      <alignment horizontal="center"/>
      <protection locked="0"/>
    </xf>
    <xf numFmtId="3" fontId="3" fillId="0" borderId="0" xfId="0" applyNumberFormat="1" applyFont="1" applyAlignment="1">
      <alignment vertical="center"/>
    </xf>
    <xf numFmtId="3" fontId="3" fillId="0" borderId="0" xfId="0" applyNumberFormat="1" applyFont="1" applyAlignment="1">
      <alignment horizontal="right" vertical="center"/>
    </xf>
    <xf numFmtId="0" fontId="57" fillId="0" borderId="0" xfId="0" applyFont="1"/>
    <xf numFmtId="0" fontId="57" fillId="0" borderId="0" xfId="0" applyFont="1" applyAlignment="1">
      <alignment horizontal="justify" vertical="center" wrapText="1"/>
    </xf>
    <xf numFmtId="0" fontId="55" fillId="0" borderId="0" xfId="0" applyFont="1"/>
    <xf numFmtId="0" fontId="59" fillId="0" borderId="0" xfId="0" applyFont="1" applyAlignment="1">
      <alignment horizontal="left" vertical="center"/>
    </xf>
    <xf numFmtId="0" fontId="2" fillId="33" borderId="0" xfId="0" applyFont="1" applyFill="1"/>
    <xf numFmtId="0" fontId="60" fillId="0" borderId="0" xfId="0" applyFont="1" applyAlignment="1">
      <alignment vertical="top"/>
    </xf>
    <xf numFmtId="3" fontId="14" fillId="0" borderId="0" xfId="0" applyNumberFormat="1" applyFont="1" applyAlignment="1">
      <alignment horizontal="justify" vertical="center"/>
    </xf>
    <xf numFmtId="3" fontId="61" fillId="0" borderId="0" xfId="0" applyNumberFormat="1" applyFont="1" applyAlignment="1">
      <alignment horizontal="justify" vertical="center"/>
    </xf>
    <xf numFmtId="0" fontId="14" fillId="0" borderId="0" xfId="0" applyFont="1" applyAlignment="1">
      <alignment horizontal="justify" vertical="center"/>
    </xf>
    <xf numFmtId="0" fontId="34" fillId="0" borderId="12" xfId="0" applyFont="1" applyBorder="1"/>
    <xf numFmtId="17" fontId="38" fillId="33" borderId="12" xfId="0" applyNumberFormat="1" applyFont="1" applyFill="1" applyBorder="1" applyAlignment="1">
      <alignment horizontal="center" vertical="center"/>
    </xf>
    <xf numFmtId="0" fontId="62" fillId="0" borderId="11" xfId="0" applyFont="1" applyBorder="1"/>
    <xf numFmtId="0" fontId="62" fillId="39" borderId="11" xfId="0" applyFont="1" applyFill="1" applyBorder="1"/>
    <xf numFmtId="0" fontId="7" fillId="0" borderId="0" xfId="0" applyFont="1"/>
    <xf numFmtId="41" fontId="9" fillId="0" borderId="0" xfId="2" applyFont="1" applyAlignment="1">
      <alignment vertical="center"/>
    </xf>
    <xf numFmtId="41" fontId="9" fillId="39" borderId="0" xfId="2" applyFont="1" applyFill="1" applyAlignment="1">
      <alignment vertical="center"/>
    </xf>
    <xf numFmtId="0" fontId="9" fillId="39" borderId="0" xfId="0" applyFont="1" applyFill="1"/>
    <xf numFmtId="41" fontId="8" fillId="33" borderId="14" xfId="2" applyFont="1" applyFill="1" applyBorder="1"/>
    <xf numFmtId="41" fontId="8" fillId="39" borderId="14" xfId="2" applyFont="1" applyFill="1" applyBorder="1"/>
    <xf numFmtId="0" fontId="63" fillId="37" borderId="0" xfId="0" applyFont="1" applyFill="1"/>
    <xf numFmtId="0" fontId="7" fillId="37" borderId="0" xfId="0" applyFont="1" applyFill="1"/>
    <xf numFmtId="41" fontId="4" fillId="0" borderId="0" xfId="2" applyFont="1" applyAlignment="1">
      <alignment vertical="center"/>
    </xf>
    <xf numFmtId="0" fontId="64" fillId="37" borderId="0" xfId="0" applyFont="1" applyFill="1"/>
    <xf numFmtId="0" fontId="65" fillId="0" borderId="16" xfId="0" applyFont="1" applyBorder="1" applyAlignment="1">
      <alignment horizontal="center" vertical="center" wrapText="1"/>
    </xf>
    <xf numFmtId="0" fontId="64" fillId="37" borderId="15" xfId="0" applyFont="1" applyFill="1" applyBorder="1"/>
    <xf numFmtId="0" fontId="64" fillId="37" borderId="20" xfId="0" applyFont="1" applyFill="1" applyBorder="1" applyAlignment="1">
      <alignment vertical="top" wrapText="1"/>
    </xf>
    <xf numFmtId="0" fontId="64" fillId="0" borderId="20" xfId="0" applyFont="1" applyBorder="1" applyAlignment="1">
      <alignment vertical="center" wrapText="1"/>
    </xf>
    <xf numFmtId="0" fontId="51" fillId="37" borderId="0" xfId="0" applyFont="1" applyFill="1"/>
    <xf numFmtId="0" fontId="38" fillId="37" borderId="0" xfId="0" applyFont="1" applyFill="1"/>
    <xf numFmtId="14" fontId="12" fillId="36" borderId="0" xfId="0" applyNumberFormat="1" applyFont="1" applyFill="1" applyAlignment="1">
      <alignment vertical="center" wrapText="1"/>
    </xf>
    <xf numFmtId="166" fontId="40" fillId="0" borderId="0" xfId="4" applyNumberFormat="1" applyFont="1" applyFill="1" applyAlignment="1" applyProtection="1">
      <alignment horizontal="center"/>
      <protection locked="0"/>
    </xf>
    <xf numFmtId="0" fontId="8" fillId="0" borderId="0" xfId="0" applyFont="1" applyAlignment="1" applyProtection="1">
      <alignment horizontal="left" vertical="center"/>
      <protection locked="0"/>
    </xf>
    <xf numFmtId="0" fontId="8" fillId="0" borderId="0" xfId="0" applyFont="1" applyAlignment="1">
      <alignment horizontal="left" vertical="top"/>
    </xf>
    <xf numFmtId="0" fontId="41" fillId="36" borderId="0" xfId="0" applyFont="1" applyFill="1" applyAlignment="1">
      <alignment horizontal="left" vertical="top"/>
    </xf>
    <xf numFmtId="166" fontId="9" fillId="0" borderId="0" xfId="4" applyNumberFormat="1" applyFont="1" applyFill="1" applyAlignment="1" applyProtection="1">
      <alignment horizontal="center"/>
      <protection locked="0"/>
    </xf>
    <xf numFmtId="0" fontId="9" fillId="0" borderId="0" xfId="0" applyFont="1" applyAlignment="1">
      <alignment vertical="top"/>
    </xf>
    <xf numFmtId="0" fontId="10" fillId="0" borderId="0" xfId="0" applyFont="1" applyAlignment="1" applyProtection="1">
      <alignment horizontal="center"/>
      <protection locked="0"/>
    </xf>
    <xf numFmtId="0" fontId="5" fillId="0" borderId="0" xfId="0" applyFont="1" applyAlignment="1" applyProtection="1">
      <alignment horizontal="center"/>
      <protection locked="0"/>
    </xf>
    <xf numFmtId="14" fontId="43" fillId="35" borderId="0" xfId="0" applyNumberFormat="1" applyFont="1" applyFill="1" applyAlignment="1">
      <alignment horizontal="center"/>
    </xf>
    <xf numFmtId="0" fontId="10" fillId="0" borderId="0" xfId="0" applyFont="1" applyAlignment="1">
      <alignment horizontal="left" vertical="top"/>
    </xf>
    <xf numFmtId="0" fontId="9" fillId="0" borderId="0" xfId="0" applyFont="1" applyAlignment="1">
      <alignment horizontal="left" vertical="top"/>
    </xf>
    <xf numFmtId="166" fontId="9" fillId="0" borderId="12" xfId="4" applyNumberFormat="1" applyFont="1" applyFill="1" applyBorder="1" applyAlignment="1" applyProtection="1">
      <alignment horizontal="center"/>
      <protection locked="0"/>
    </xf>
    <xf numFmtId="166" fontId="9" fillId="0" borderId="0" xfId="4" applyNumberFormat="1" applyFont="1" applyFill="1" applyBorder="1" applyAlignment="1" applyProtection="1">
      <alignment horizontal="center"/>
      <protection locked="0"/>
    </xf>
    <xf numFmtId="3"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0" fontId="38" fillId="0" borderId="0" xfId="0" applyFont="1" applyAlignment="1">
      <alignment horizontal="center"/>
    </xf>
    <xf numFmtId="0" fontId="34" fillId="0" borderId="0" xfId="0" applyFont="1" applyAlignment="1">
      <alignment horizontal="center"/>
    </xf>
    <xf numFmtId="0" fontId="12" fillId="36" borderId="0" xfId="0" applyFont="1" applyFill="1" applyAlignment="1">
      <alignment horizontal="center" vertical="center" wrapText="1"/>
    </xf>
    <xf numFmtId="0" fontId="12" fillId="0" borderId="0" xfId="0" applyFont="1" applyAlignment="1">
      <alignment horizontal="center" vertical="center" wrapText="1"/>
    </xf>
    <xf numFmtId="166" fontId="12" fillId="36" borderId="0" xfId="1" applyNumberFormat="1" applyFont="1" applyFill="1" applyAlignment="1">
      <alignment horizontal="center" vertical="center" wrapText="1"/>
    </xf>
    <xf numFmtId="166" fontId="12" fillId="36" borderId="10" xfId="1" applyNumberFormat="1" applyFont="1" applyFill="1" applyBorder="1" applyAlignment="1">
      <alignment horizontal="center" vertical="center" wrapText="1"/>
    </xf>
    <xf numFmtId="0" fontId="4" fillId="0" borderId="0" xfId="0" applyFont="1" applyAlignment="1">
      <alignment horizontal="left" wrapText="1"/>
    </xf>
    <xf numFmtId="0" fontId="34" fillId="34" borderId="0" xfId="0" applyFont="1" applyFill="1" applyAlignment="1">
      <alignment horizontal="center"/>
    </xf>
    <xf numFmtId="0" fontId="51" fillId="0" borderId="0" xfId="0" applyFont="1" applyAlignment="1">
      <alignment horizontal="center"/>
    </xf>
    <xf numFmtId="0" fontId="12" fillId="36" borderId="0" xfId="0" applyFont="1" applyFill="1" applyAlignment="1">
      <alignment horizontal="left" vertical="center"/>
    </xf>
    <xf numFmtId="0" fontId="4" fillId="0" borderId="10" xfId="0" applyFont="1" applyBorder="1" applyAlignment="1">
      <alignment horizontal="center"/>
    </xf>
    <xf numFmtId="0" fontId="1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xf>
    <xf numFmtId="0" fontId="4" fillId="0" borderId="0" xfId="0" applyFont="1" applyAlignment="1">
      <alignment horizontal="center" vertical="center"/>
    </xf>
    <xf numFmtId="0" fontId="3" fillId="0" borderId="0" xfId="0" applyFont="1" applyAlignment="1">
      <alignment horizontal="left" vertical="center"/>
    </xf>
    <xf numFmtId="0" fontId="36" fillId="0" borderId="0" xfId="0" applyFont="1" applyAlignment="1">
      <alignment horizontal="justify" vertical="justify" wrapText="1"/>
    </xf>
    <xf numFmtId="0" fontId="9" fillId="0" borderId="0" xfId="0" applyFont="1" applyAlignment="1">
      <alignment horizontal="left" vertical="distributed" wrapText="1"/>
    </xf>
    <xf numFmtId="0" fontId="9" fillId="0" borderId="0" xfId="0" applyFont="1" applyAlignment="1">
      <alignment horizontal="center"/>
    </xf>
    <xf numFmtId="0" fontId="9" fillId="0" borderId="0" xfId="0" applyFont="1" applyAlignment="1">
      <alignment horizontal="justify" vertical="justify" wrapText="1"/>
    </xf>
    <xf numFmtId="0" fontId="12" fillId="36" borderId="0" xfId="0" applyFont="1" applyFill="1" applyAlignment="1">
      <alignment horizontal="left"/>
    </xf>
    <xf numFmtId="0" fontId="14" fillId="0" borderId="0" xfId="0" applyFont="1" applyAlignment="1">
      <alignment horizontal="left" vertical="top" wrapText="1"/>
    </xf>
    <xf numFmtId="0" fontId="13" fillId="0" borderId="0" xfId="0" applyFont="1" applyAlignment="1">
      <alignment horizontal="justify" vertical="justify" wrapText="1"/>
    </xf>
    <xf numFmtId="0" fontId="10" fillId="0" borderId="0" xfId="0" applyFont="1" applyAlignment="1">
      <alignment horizontal="left" vertical="justify" wrapText="1"/>
    </xf>
    <xf numFmtId="0" fontId="3" fillId="0" borderId="0" xfId="0" applyFont="1" applyAlignment="1">
      <alignment horizontal="left" vertical="justify" wrapText="1"/>
    </xf>
    <xf numFmtId="0" fontId="4" fillId="0" borderId="0" xfId="0" applyFont="1" applyAlignment="1">
      <alignment horizontal="left" vertical="justify" wrapText="1"/>
    </xf>
    <xf numFmtId="0" fontId="9" fillId="0" borderId="0" xfId="0" applyFont="1" applyAlignment="1">
      <alignment horizontal="left" vertical="justify"/>
    </xf>
    <xf numFmtId="0" fontId="9" fillId="0" borderId="0" xfId="0" applyFont="1" applyAlignment="1">
      <alignment horizontal="left" vertical="justify" wrapText="1"/>
    </xf>
    <xf numFmtId="14" fontId="41" fillId="38" borderId="0" xfId="0" applyNumberFormat="1" applyFont="1" applyFill="1" applyAlignment="1">
      <alignment horizontal="center" vertical="center"/>
    </xf>
    <xf numFmtId="0" fontId="9" fillId="0" borderId="0" xfId="0" applyFont="1" applyAlignment="1">
      <alignment horizontal="justify" vertical="center" wrapText="1"/>
    </xf>
    <xf numFmtId="0" fontId="3" fillId="0" borderId="0" xfId="0" applyFont="1" applyAlignment="1">
      <alignment horizontal="left"/>
    </xf>
    <xf numFmtId="0" fontId="57" fillId="0" borderId="0" xfId="0" applyFont="1" applyAlignment="1">
      <alignment horizontal="justify" vertical="center" wrapText="1"/>
    </xf>
    <xf numFmtId="0" fontId="34" fillId="0" borderId="0" xfId="0" applyFont="1" applyAlignment="1">
      <alignment horizontal="left" wrapText="1"/>
    </xf>
    <xf numFmtId="14" fontId="12" fillId="36" borderId="0" xfId="0" applyNumberFormat="1" applyFont="1" applyFill="1" applyAlignment="1">
      <alignment horizontal="center" vertical="center" wrapText="1"/>
    </xf>
    <xf numFmtId="0" fontId="64" fillId="37" borderId="20" xfId="0" applyFont="1" applyFill="1" applyBorder="1" applyAlignment="1">
      <alignment horizontal="center" vertical="top" wrapText="1"/>
    </xf>
    <xf numFmtId="0" fontId="65" fillId="0" borderId="18" xfId="0" applyFont="1" applyBorder="1" applyAlignment="1">
      <alignment horizontal="center" vertical="center" wrapText="1"/>
    </xf>
    <xf numFmtId="0" fontId="65" fillId="0" borderId="19" xfId="0" applyFont="1" applyBorder="1" applyAlignment="1">
      <alignment horizontal="center" vertical="center" wrapText="1"/>
    </xf>
    <xf numFmtId="0" fontId="65" fillId="0" borderId="17" xfId="0" applyFont="1" applyBorder="1" applyAlignment="1">
      <alignment horizontal="center" vertical="center" wrapText="1"/>
    </xf>
    <xf numFmtId="171" fontId="9" fillId="0" borderId="0" xfId="0" applyNumberFormat="1" applyFont="1" applyAlignment="1" applyProtection="1">
      <alignment horizontal="right"/>
      <protection locked="0"/>
    </xf>
    <xf numFmtId="0" fontId="37" fillId="0" borderId="0" xfId="0" applyFont="1" applyAlignment="1">
      <alignment horizontal="center"/>
    </xf>
  </cellXfs>
  <cellStyles count="146">
    <cellStyle name="          _x000a__x000a_386grabber=VGA.3GR_x000a__x000a_ 2" xfId="92" xr:uid="{78BB743A-085F-4E78-B5EF-BDAB442C2AAD}"/>
    <cellStyle name="20% - Énfasis1 2" xfId="114" xr:uid="{719E10B3-F03E-4E94-80AE-F384AF65A53E}"/>
    <cellStyle name="20% - Énfasis2 2" xfId="118" xr:uid="{E9B5E0A8-4EC8-4FF9-AAE2-3799C23619EF}"/>
    <cellStyle name="20% - Énfasis3 2" xfId="122" xr:uid="{5B94092E-E378-4944-8B23-B9759057D948}"/>
    <cellStyle name="20% - Énfasis4 2" xfId="126" xr:uid="{41DFB280-C765-4569-B1A8-C466688005CC}"/>
    <cellStyle name="20% - Énfasis5 2" xfId="130" xr:uid="{60F4287B-7441-4688-A3F2-192623540BCD}"/>
    <cellStyle name="20% - Énfasis6 2" xfId="134" xr:uid="{72693B5E-A9A0-4124-9533-37A05DFD0F48}"/>
    <cellStyle name="40% - Énfasis1 2" xfId="115" xr:uid="{C5115325-0B9F-40FA-B7F3-882351617331}"/>
    <cellStyle name="40% - Énfasis2 2" xfId="119" xr:uid="{DA4F0F28-B502-4B6D-AE61-F78EE1302321}"/>
    <cellStyle name="40% - Énfasis3 2" xfId="123" xr:uid="{C170111D-7312-4437-93BF-296A2C44A8F4}"/>
    <cellStyle name="40% - Énfasis4 2" xfId="127" xr:uid="{9C632118-0C56-4E5D-A1DB-970AF97E656F}"/>
    <cellStyle name="40% - Énfasis5 2" xfId="131" xr:uid="{BFCA952C-19F4-4B7E-AB2C-5597694779D1}"/>
    <cellStyle name="40% - Énfasis6 2" xfId="135" xr:uid="{9C7E1AAB-3746-4EB5-AAB4-A3D3169A0A39}"/>
    <cellStyle name="60% - Énfasis1 2" xfId="116" xr:uid="{E658CAED-4068-4AF3-9665-869970C1D5B3}"/>
    <cellStyle name="60% - Énfasis2 2" xfId="120" xr:uid="{5D5448B3-7AAF-4CA8-BF80-23FACABD67B5}"/>
    <cellStyle name="60% - Énfasis3 2" xfId="124" xr:uid="{569FE26F-CE0A-45B0-BEE2-F8F6EB6DE153}"/>
    <cellStyle name="60% - Énfasis4 2" xfId="128" xr:uid="{B697451A-9724-4268-BE30-6AF33F54D494}"/>
    <cellStyle name="60% - Énfasis5 2" xfId="132" xr:uid="{F4C7295F-E14C-400F-BBFF-C80F4C26399D}"/>
    <cellStyle name="60% - Énfasis6 2" xfId="136" xr:uid="{FD176AEA-BB6F-4F0F-9977-9BA26ED44C8F}"/>
    <cellStyle name="Bueno 2" xfId="101" xr:uid="{DE1970D9-5C2C-4D4C-A87E-3B308F4147F4}"/>
    <cellStyle name="Cálculo 2" xfId="106" xr:uid="{941BA82A-EAEA-4F2F-97F3-1BF04A50F67E}"/>
    <cellStyle name="Celda de comprobación 2" xfId="108" xr:uid="{67DA067D-0FB7-48D1-888B-5D3657B170B1}"/>
    <cellStyle name="Celda vinculada 2" xfId="107" xr:uid="{3A0BD254-7A10-4556-BB83-D237E657748C}"/>
    <cellStyle name="Comma 4 2" xfId="76" xr:uid="{DB7554E3-74C2-4164-8628-8DAED2508F98}"/>
    <cellStyle name="Encabezado 1 2" xfId="97" xr:uid="{8EB6F9FB-FD62-4261-BB55-52CB0EECBB17}"/>
    <cellStyle name="Encabezado 4 2" xfId="100" xr:uid="{C5398382-48F2-4A1A-B4B8-89692D8F03B2}"/>
    <cellStyle name="Énfasis1 2" xfId="113" xr:uid="{77056D6D-6021-4AD2-9A89-2C2723B6849F}"/>
    <cellStyle name="Énfasis2 2" xfId="117" xr:uid="{F9D751BE-1441-440D-84D8-F3941E1631C6}"/>
    <cellStyle name="Énfasis3 2" xfId="121" xr:uid="{3DC0DB2F-5936-44DE-A225-538CACCFEDBE}"/>
    <cellStyle name="Énfasis4 2" xfId="125" xr:uid="{A3601F55-3519-410C-8627-BF806DFCA4AF}"/>
    <cellStyle name="Énfasis5 2" xfId="129" xr:uid="{6847CFA3-8D04-49D8-8D7D-C9E977004627}"/>
    <cellStyle name="Énfasis6 2" xfId="133" xr:uid="{81F8AC93-FEDE-4EFD-93FA-88138CBF6EE2}"/>
    <cellStyle name="Entrada 2" xfId="104" xr:uid="{AF015F6B-83EA-4EE9-8AB3-4FE960348E0C}"/>
    <cellStyle name="Hipervínculo" xfId="15" builtinId="8"/>
    <cellStyle name="Incorrecto 2" xfId="102" xr:uid="{4FBABB98-7E0F-4737-B206-D789D6049960}"/>
    <cellStyle name="Millares" xfId="1" builtinId="3"/>
    <cellStyle name="Millares [0]" xfId="2" builtinId="6"/>
    <cellStyle name="Millares [0] 10" xfId="140" xr:uid="{3B9EBD71-2800-47FD-9201-936F1026BD73}"/>
    <cellStyle name="Millares [0] 2" xfId="137" xr:uid="{09CD0DC6-E73D-42EB-9DF2-75F1223CDB71}"/>
    <cellStyle name="Millares [0] 3" xfId="83" xr:uid="{330B636C-F4CF-4B56-92BA-192A28A955F5}"/>
    <cellStyle name="Millares [0] 3 2" xfId="94" xr:uid="{2EACC13F-DC5D-43B2-B039-D242126A101C}"/>
    <cellStyle name="Millares [0] 4" xfId="143" xr:uid="{D69C2909-70D6-4688-81A2-206B15A15734}"/>
    <cellStyle name="Millares [0] 5" xfId="11" xr:uid="{C8318304-A16E-4834-9EEC-5CC0AD6DC0F5}"/>
    <cellStyle name="Millares 10" xfId="142" xr:uid="{68109E2B-9347-41A2-95ED-7899A0C96453}"/>
    <cellStyle name="Millares 100 11" xfId="13" xr:uid="{766AD414-2132-49B0-B35C-2AA3CED11DCB}"/>
    <cellStyle name="Millares 174 2" xfId="88" xr:uid="{50928854-5C36-4242-B3CC-D512CCB8779C}"/>
    <cellStyle name="Millares 2" xfId="9" xr:uid="{6110BAE8-A479-418F-BB53-25A280B78C71}"/>
    <cellStyle name="Millares 2 2" xfId="87" xr:uid="{6096C812-F63A-473B-8654-EA530BED444B}"/>
    <cellStyle name="Millares 212" xfId="12" xr:uid="{27861610-D5DD-409D-B257-BB988F72E67E}"/>
    <cellStyle name="Millares 3" xfId="4" xr:uid="{7BE3B8AB-4882-4EE6-BD11-3F488E508911}"/>
    <cellStyle name="Millares 3 11" xfId="80" xr:uid="{CDAA75F0-6277-4D4C-9B60-E5A7C54A9A3A}"/>
    <cellStyle name="Millares 4" xfId="144" xr:uid="{48FBCC08-CB42-4970-88D0-86B6F8657428}"/>
    <cellStyle name="Millares 5" xfId="145" xr:uid="{61C6B0EE-264B-4B35-9A55-D26CF2300935}"/>
    <cellStyle name="Millares 654 2 2" xfId="81" xr:uid="{A06D960F-DBDA-40E9-96BA-A18B8EA02B74}"/>
    <cellStyle name="Millares 656" xfId="91" xr:uid="{616AB741-5A85-498E-BC9D-D994A22B96A7}"/>
    <cellStyle name="Millares 657" xfId="84" xr:uid="{A5C744DF-7DF1-4008-94B4-585F3FC7EEFD}"/>
    <cellStyle name="Neutral 2" xfId="103" xr:uid="{4F8B54BF-BD72-4FA7-A510-128EEABCE06B}"/>
    <cellStyle name="Normal" xfId="0" builtinId="0"/>
    <cellStyle name="Normal 10 10 2 2 2" xfId="79" xr:uid="{841B665F-F1D6-46B7-84EF-0B014CEAA991}"/>
    <cellStyle name="Normal 1016" xfId="17" xr:uid="{31168FF0-67B1-4904-9F71-23D7E4769D47}"/>
    <cellStyle name="Normal 1018" xfId="47" xr:uid="{812A738F-758C-4431-B6C4-1D7C2C2DD766}"/>
    <cellStyle name="Normal 1022" xfId="71" xr:uid="{D1A433ED-7D6D-4AE0-8066-CFA6684B67CF}"/>
    <cellStyle name="Normal 1024" xfId="24" xr:uid="{5769661D-0662-4349-B7AD-6142EE3501DD}"/>
    <cellStyle name="Normal 1025" xfId="74" xr:uid="{F3036EA5-6E14-4B0F-B156-447176498BAC}"/>
    <cellStyle name="Normal 1026" xfId="73" xr:uid="{70D77F63-B87E-4161-A599-DE71B6EFF699}"/>
    <cellStyle name="Normal 1027" xfId="75" xr:uid="{AEC2C891-1292-4859-9705-C354E9F6C2DD}"/>
    <cellStyle name="Normal 105" xfId="85" xr:uid="{A0E5F3DE-8153-40B5-8B5E-4C391AEAE6DC}"/>
    <cellStyle name="Normal 107" xfId="89" xr:uid="{45606687-C468-4DDB-8049-DC231514F42C}"/>
    <cellStyle name="Normal 109" xfId="90" xr:uid="{43774EB8-DFFD-4D3B-AD47-71AB33D9EBB6}"/>
    <cellStyle name="Normal 12 10" xfId="10" xr:uid="{B88DD454-D500-41CA-9C2D-737B1B5DBF73}"/>
    <cellStyle name="Normal 12 2 10" xfId="6" xr:uid="{535A58EF-389D-4D55-8345-6328DB571557}"/>
    <cellStyle name="Normal 12 2 2 4" xfId="14" xr:uid="{9CC89C0C-89D4-420E-A25E-1FBF5D686D71}"/>
    <cellStyle name="Normal 125" xfId="8" xr:uid="{D50074F6-6528-4100-850E-FCA7F9CA7257}"/>
    <cellStyle name="Normal 126" xfId="77" xr:uid="{15256B7A-6FA6-4520-885F-ABA2AE14712A}"/>
    <cellStyle name="Normal 13 10 2" xfId="93" xr:uid="{AEAFAA04-767E-4893-BD63-AAD668A2EE2B}"/>
    <cellStyle name="Normal 199 2 2" xfId="82" xr:uid="{B07CE4C6-67E4-4AD9-86D6-5E4AFD522207}"/>
    <cellStyle name="Normal 2" xfId="5" xr:uid="{53117DB8-E97C-4CDD-B0DF-601AC0E86B27}"/>
    <cellStyle name="Normal 2 10 2 2 2" xfId="86" xr:uid="{FF0E3A22-4259-42FF-BEE7-C2699DC92D0D}"/>
    <cellStyle name="Normal 2 2 2 3" xfId="7" xr:uid="{BB60E518-8F4A-4699-980F-0E02A50D00BF}"/>
    <cellStyle name="Normal 2 3 2" xfId="139" xr:uid="{0E01FE51-9269-4CB3-8A2B-73B8D58B5E1F}"/>
    <cellStyle name="Normal 3" xfId="95" xr:uid="{9C55D13B-A275-47E6-B43F-B7E7FBB32152}"/>
    <cellStyle name="Normal 3 2" xfId="138" xr:uid="{523D6505-CE7B-4010-9B70-382959293500}"/>
    <cellStyle name="Normal 4 2 2" xfId="141" xr:uid="{431114E3-2A3E-4096-A9DB-754AE9EDCB6A}"/>
    <cellStyle name="Normal 601" xfId="66" xr:uid="{EAB3D82C-B38B-45F4-88D4-E69BDF5986B9}"/>
    <cellStyle name="Normal 605" xfId="22" xr:uid="{50D21111-DBCE-4970-A05E-E44E181C242A}"/>
    <cellStyle name="Normal 606" xfId="21" xr:uid="{EC93F7C4-C1EC-43DA-82A6-ABFC4D001044}"/>
    <cellStyle name="Normal 636" xfId="19" xr:uid="{148D64C3-ECDB-4D5F-9B64-755206E0852F}"/>
    <cellStyle name="Normal 640" xfId="20" xr:uid="{24EC70A9-D284-4869-B0A7-22D0733738DF}"/>
    <cellStyle name="Normal 643" xfId="23" xr:uid="{42DFDF68-0C88-4A2E-8B32-6989DAB7A2DE}"/>
    <cellStyle name="Normal 646" xfId="25" xr:uid="{6557CD70-C662-4E77-8273-85D2F63DC442}"/>
    <cellStyle name="Normal 647" xfId="26" xr:uid="{00E8A6CA-BE78-42AC-9C62-FFCB40AE5188}"/>
    <cellStyle name="Normal 649" xfId="27" xr:uid="{BED75FA4-5E34-4F70-9590-7103EA9DC082}"/>
    <cellStyle name="Normal 650" xfId="28" xr:uid="{A78639AE-832B-4F85-A675-1A6BD7CDB219}"/>
    <cellStyle name="Normal 651" xfId="29" xr:uid="{C897D3F6-295B-4FDF-961C-F55E7466E045}"/>
    <cellStyle name="Normal 652" xfId="30" xr:uid="{1C49852F-9BB5-4476-9687-F90DF7E2D4D3}"/>
    <cellStyle name="Normal 653" xfId="31" xr:uid="{E31AE5BE-858C-40D7-9ADC-491FBEBCC8FE}"/>
    <cellStyle name="Normal 654" xfId="32" xr:uid="{6581EB2E-5D2E-489F-B234-CA0E68E1422D}"/>
    <cellStyle name="Normal 655" xfId="33" xr:uid="{33C770B1-B6FA-42AC-B35B-F3D69CD4CB49}"/>
    <cellStyle name="Normal 656" xfId="34" xr:uid="{8810B509-1BE4-4B61-B268-C805662CC428}"/>
    <cellStyle name="Normal 657" xfId="35" xr:uid="{74AE065A-E9D8-4A1E-91A3-A98355629B50}"/>
    <cellStyle name="Normal 658" xfId="37" xr:uid="{113F19B7-9042-4DDF-AA80-6C67F2FAADAA}"/>
    <cellStyle name="Normal 659" xfId="38" xr:uid="{9C071DE8-AAA0-4FDB-9D80-8A7C6CB8D093}"/>
    <cellStyle name="Normal 660" xfId="40" xr:uid="{6CFE849B-0E31-42DF-8E16-FFD494B834CD}"/>
    <cellStyle name="Normal 662" xfId="41" xr:uid="{6D3C9C3A-0773-4EB3-8A34-CC13132AF808}"/>
    <cellStyle name="Normal 663" xfId="42" xr:uid="{621E1762-01FF-40F6-AA8E-1EE781761DA6}"/>
    <cellStyle name="Normal 664" xfId="43" xr:uid="{A4F2EE3C-BC2B-4D9E-8539-F3607031A451}"/>
    <cellStyle name="Normal 665" xfId="44" xr:uid="{95CE81ED-5CE7-4FD7-9213-1BEE09FAC3D3}"/>
    <cellStyle name="Normal 667" xfId="45" xr:uid="{9AF0E3B0-2617-486C-9788-755A634A6A7B}"/>
    <cellStyle name="Normal 673" xfId="48" xr:uid="{5D5EDC1D-F2FF-4BF5-88C0-AE178611BFAF}"/>
    <cellStyle name="Normal 674" xfId="49" xr:uid="{613BBDA4-33AB-44A3-B83B-DD769AA89354}"/>
    <cellStyle name="Normal 675" xfId="50" xr:uid="{27018F35-9894-422B-A73A-39D7631F848F}"/>
    <cellStyle name="Normal 676" xfId="51" xr:uid="{F52127AE-8C07-4100-8B0B-05BC988A5F87}"/>
    <cellStyle name="Normal 677" xfId="55" xr:uid="{25750DB6-740A-47ED-AE4B-0622EEB6F369}"/>
    <cellStyle name="Normal 678" xfId="56" xr:uid="{E7F61DF4-5D37-45B8-905D-9BDD2693DD16}"/>
    <cellStyle name="Normal 679" xfId="57" xr:uid="{99A43BA8-6696-4F0D-9D00-3250AC0AB81D}"/>
    <cellStyle name="Normal 684" xfId="62" xr:uid="{D6755BEE-8CEC-43C5-9BED-464320A3F6B9}"/>
    <cellStyle name="Normal 713" xfId="52" xr:uid="{FCB167F5-1F26-4B9D-B418-4632052B2410}"/>
    <cellStyle name="Normal 714" xfId="53" xr:uid="{14D6C078-0F98-4290-8220-D3DEE191D24A}"/>
    <cellStyle name="Normal 715" xfId="54" xr:uid="{3545A8DF-C06F-4FFE-BE16-C1E0BC93FEEF}"/>
    <cellStyle name="Normal 744" xfId="72" xr:uid="{0E09B9C8-1D34-4FC8-AAB1-D638A0A8A454}"/>
    <cellStyle name="Normal 802" xfId="78" xr:uid="{6D911024-5224-48A0-BFB1-B8A6D6642AAF}"/>
    <cellStyle name="Normal 944" xfId="16" xr:uid="{573DADB5-9928-4F62-9BBE-EB98A8AB440E}"/>
    <cellStyle name="Normal 947" xfId="18" xr:uid="{01E1B016-9782-4C6C-A0FA-4AA38C6612C6}"/>
    <cellStyle name="Normal 952" xfId="46" xr:uid="{A1B935D5-39DD-4254-BDE6-35D372A686B6}"/>
    <cellStyle name="Normal 957" xfId="58" xr:uid="{AF3269F1-C967-4F0D-A1C8-CDAC1A64E482}"/>
    <cellStyle name="Normal 958" xfId="59" xr:uid="{2D610199-7011-4EB6-97FC-B22756B6C5A7}"/>
    <cellStyle name="Normal 959" xfId="60" xr:uid="{D4B43A44-B231-486A-A2B0-6921D1A8FC13}"/>
    <cellStyle name="Normal 960" xfId="61" xr:uid="{CADD7025-C5DA-430A-90E1-A0FB5101F0C9}"/>
    <cellStyle name="Normal 961" xfId="63" xr:uid="{E6481F58-886D-452E-B037-CAEBB6A95568}"/>
    <cellStyle name="Normal 962" xfId="64" xr:uid="{48D31088-B7A8-4198-A0A7-D250F28D758E}"/>
    <cellStyle name="Normal 963" xfId="65" xr:uid="{A05A3ABE-EE86-4560-9CC8-C4A74D409997}"/>
    <cellStyle name="Normal 964" xfId="67" xr:uid="{41042005-5ADF-4102-A5DC-A75B54275C34}"/>
    <cellStyle name="Normal 965" xfId="68" xr:uid="{7091DEFC-60AD-4D26-86EC-2E924EE7574B}"/>
    <cellStyle name="Normal 966" xfId="69" xr:uid="{F70E10F8-B4CA-4B96-81D8-7238FCBEE270}"/>
    <cellStyle name="Normal 967" xfId="70" xr:uid="{C72DA4C0-D627-46FC-9E9F-54F0809C53A5}"/>
    <cellStyle name="Normal 971" xfId="39" xr:uid="{D779E2BE-2973-462A-8DA1-0E5504B301A1}"/>
    <cellStyle name="Normal 986" xfId="36" xr:uid="{412D7878-463D-4A86-BE6E-631F10836C09}"/>
    <cellStyle name="Notas 2" xfId="110" xr:uid="{3F3A403D-82E4-49B9-B6DA-14A18C777B9C}"/>
    <cellStyle name="Porcentaje" xfId="3" builtinId="5"/>
    <cellStyle name="Salida 2" xfId="105" xr:uid="{51B5A953-BAE5-4D51-879B-4BF23B0DF93C}"/>
    <cellStyle name="Texto de advertencia 2" xfId="109" xr:uid="{84E9D7D0-B78B-4335-9F8B-AE720F2E9EC1}"/>
    <cellStyle name="Texto explicativo 2" xfId="111" xr:uid="{1C3809A0-4C4D-47D1-AC2A-B72B064CBB84}"/>
    <cellStyle name="Título 2 2" xfId="98" xr:uid="{32BDB6A9-9BB8-419D-8F0B-1304A3B73DED}"/>
    <cellStyle name="Título 3 2" xfId="99" xr:uid="{C7654049-0424-40CB-8A48-211223AC6C2F}"/>
    <cellStyle name="Título 4" xfId="96" xr:uid="{14C618FD-141B-4569-B5BC-8E19C26C40AB}"/>
    <cellStyle name="Total 2" xfId="112" xr:uid="{C6A919FE-5998-493E-9B06-1B43A02964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0</xdr:col>
      <xdr:colOff>121920</xdr:colOff>
      <xdr:row>0</xdr:row>
      <xdr:rowOff>7620</xdr:rowOff>
    </xdr:from>
    <xdr:ext cx="1034138" cy="975360"/>
    <xdr:pic>
      <xdr:nvPicPr>
        <xdr:cNvPr id="2" name="Imagen 1">
          <a:extLst>
            <a:ext uri="{FF2B5EF4-FFF2-40B4-BE49-F238E27FC236}">
              <a16:creationId xmlns:a16="http://schemas.microsoft.com/office/drawing/2014/main" id="{437FEDD2-69CC-498D-981F-AF605FE3C83B}"/>
            </a:ext>
          </a:extLst>
        </xdr:cNvPr>
        <xdr:cNvPicPr>
          <a:picLocks noChangeAspect="1"/>
        </xdr:cNvPicPr>
      </xdr:nvPicPr>
      <xdr:blipFill rotWithShape="1">
        <a:blip xmlns:r="http://schemas.openxmlformats.org/officeDocument/2006/relationships" r:embed="rId1"/>
        <a:srcRect l="26212" t="10418" r="26126" b="9624"/>
        <a:stretch/>
      </xdr:blipFill>
      <xdr:spPr>
        <a:xfrm>
          <a:off x="121920" y="7620"/>
          <a:ext cx="1034138" cy="9753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137160</xdr:colOff>
      <xdr:row>0</xdr:row>
      <xdr:rowOff>7620</xdr:rowOff>
    </xdr:from>
    <xdr:ext cx="1034138" cy="975360"/>
    <xdr:pic>
      <xdr:nvPicPr>
        <xdr:cNvPr id="2" name="Imagen 1">
          <a:extLst>
            <a:ext uri="{FF2B5EF4-FFF2-40B4-BE49-F238E27FC236}">
              <a16:creationId xmlns:a16="http://schemas.microsoft.com/office/drawing/2014/main" id="{7A7A4546-76AF-4E9F-A3B2-E160E61AE6D7}"/>
            </a:ext>
          </a:extLst>
        </xdr:cNvPr>
        <xdr:cNvPicPr>
          <a:picLocks noChangeAspect="1"/>
        </xdr:cNvPicPr>
      </xdr:nvPicPr>
      <xdr:blipFill rotWithShape="1">
        <a:blip xmlns:r="http://schemas.openxmlformats.org/officeDocument/2006/relationships" r:embed="rId1"/>
        <a:srcRect l="26212" t="10418" r="26126" b="9624"/>
        <a:stretch/>
      </xdr:blipFill>
      <xdr:spPr>
        <a:xfrm>
          <a:off x="449580" y="7620"/>
          <a:ext cx="1034138" cy="97536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518160</xdr:colOff>
      <xdr:row>0</xdr:row>
      <xdr:rowOff>38100</xdr:rowOff>
    </xdr:from>
    <xdr:ext cx="1034138" cy="975360"/>
    <xdr:pic>
      <xdr:nvPicPr>
        <xdr:cNvPr id="2" name="Imagen 1">
          <a:extLst>
            <a:ext uri="{FF2B5EF4-FFF2-40B4-BE49-F238E27FC236}">
              <a16:creationId xmlns:a16="http://schemas.microsoft.com/office/drawing/2014/main" id="{6266726C-E5E3-4AB0-A74C-4057A3F83D57}"/>
            </a:ext>
          </a:extLst>
        </xdr:cNvPr>
        <xdr:cNvPicPr>
          <a:picLocks noChangeAspect="1"/>
        </xdr:cNvPicPr>
      </xdr:nvPicPr>
      <xdr:blipFill rotWithShape="1">
        <a:blip xmlns:r="http://schemas.openxmlformats.org/officeDocument/2006/relationships" r:embed="rId1"/>
        <a:srcRect l="26212" t="10418" r="26126" b="9624"/>
        <a:stretch/>
      </xdr:blipFill>
      <xdr:spPr>
        <a:xfrm>
          <a:off x="518160" y="38100"/>
          <a:ext cx="1034138" cy="975360"/>
        </a:xfrm>
        <a:prstGeom prst="rect">
          <a:avLst/>
        </a:prstGeom>
      </xdr:spPr>
    </xdr:pic>
    <xdr:clientData/>
  </xdr:oneCellAnchor>
  <xdr:twoCellAnchor>
    <xdr:from>
      <xdr:col>1</xdr:col>
      <xdr:colOff>1021080</xdr:colOff>
      <xdr:row>45</xdr:row>
      <xdr:rowOff>38100</xdr:rowOff>
    </xdr:from>
    <xdr:to>
      <xdr:col>1</xdr:col>
      <xdr:colOff>2677080</xdr:colOff>
      <xdr:row>45</xdr:row>
      <xdr:rowOff>38100</xdr:rowOff>
    </xdr:to>
    <xdr:cxnSp macro="">
      <xdr:nvCxnSpPr>
        <xdr:cNvPr id="3" name="Conector recto 2">
          <a:extLst>
            <a:ext uri="{FF2B5EF4-FFF2-40B4-BE49-F238E27FC236}">
              <a16:creationId xmlns:a16="http://schemas.microsoft.com/office/drawing/2014/main" id="{62421B8C-9E84-4D8E-B431-B6BBCD3DDD14}"/>
            </a:ext>
          </a:extLst>
        </xdr:cNvPr>
        <xdr:cNvCxnSpPr/>
      </xdr:nvCxnSpPr>
      <xdr:spPr>
        <a:xfrm>
          <a:off x="1150620" y="7566660"/>
          <a:ext cx="165600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213360</xdr:colOff>
      <xdr:row>0</xdr:row>
      <xdr:rowOff>144780</xdr:rowOff>
    </xdr:from>
    <xdr:ext cx="1034138" cy="975360"/>
    <xdr:pic>
      <xdr:nvPicPr>
        <xdr:cNvPr id="2" name="Imagen 1">
          <a:extLst>
            <a:ext uri="{FF2B5EF4-FFF2-40B4-BE49-F238E27FC236}">
              <a16:creationId xmlns:a16="http://schemas.microsoft.com/office/drawing/2014/main" id="{D70989A3-0234-43F7-8CB6-3ABB846F50AB}"/>
            </a:ext>
          </a:extLst>
        </xdr:cNvPr>
        <xdr:cNvPicPr>
          <a:picLocks noChangeAspect="1"/>
        </xdr:cNvPicPr>
      </xdr:nvPicPr>
      <xdr:blipFill rotWithShape="1">
        <a:blip xmlns:r="http://schemas.openxmlformats.org/officeDocument/2006/relationships" r:embed="rId1"/>
        <a:srcRect l="26212" t="10418" r="26126" b="9624"/>
        <a:stretch/>
      </xdr:blipFill>
      <xdr:spPr>
        <a:xfrm>
          <a:off x="213360" y="144780"/>
          <a:ext cx="1034138" cy="97536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266700</xdr:colOff>
      <xdr:row>0</xdr:row>
      <xdr:rowOff>0</xdr:rowOff>
    </xdr:from>
    <xdr:ext cx="1034138" cy="975360"/>
    <xdr:pic>
      <xdr:nvPicPr>
        <xdr:cNvPr id="2" name="Imagen 1">
          <a:extLst>
            <a:ext uri="{FF2B5EF4-FFF2-40B4-BE49-F238E27FC236}">
              <a16:creationId xmlns:a16="http://schemas.microsoft.com/office/drawing/2014/main" id="{F752DEEE-9708-424F-A11C-908E4DEC59DD}"/>
            </a:ext>
          </a:extLst>
        </xdr:cNvPr>
        <xdr:cNvPicPr>
          <a:picLocks noChangeAspect="1"/>
        </xdr:cNvPicPr>
      </xdr:nvPicPr>
      <xdr:blipFill rotWithShape="1">
        <a:blip xmlns:r="http://schemas.openxmlformats.org/officeDocument/2006/relationships" r:embed="rId1"/>
        <a:srcRect l="26212" t="10418" r="26126" b="9624"/>
        <a:stretch/>
      </xdr:blipFill>
      <xdr:spPr>
        <a:xfrm>
          <a:off x="487680" y="0"/>
          <a:ext cx="1034138" cy="97536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Archivo\Archivos\CNV\Informes%202024\09_2024\EEFF-EM-80017740-240930.xlsm" TargetMode="External"/><Relationship Id="rId1" Type="http://schemas.openxmlformats.org/officeDocument/2006/relationships/externalLinkPath" Target="/Users/leonardos/AppData/Local/Microsoft/Windows/INetCache/Content.Outlook/YEO5PAJW/EEFF-EM-80017740-240930.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Archivo\Archivos\CNV\Informes%202024\09_2024\Estados%20Financieros_Vilux_30_09_2024.xlsm" TargetMode="External"/><Relationship Id="rId1" Type="http://schemas.openxmlformats.org/officeDocument/2006/relationships/externalLinkPath" Target="/Archivo/Archivos/CNV/Informes%202024/09_2024/Estados%20Financieros_Vilux_30_09_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formación General"/>
      <sheetName val="BG"/>
      <sheetName val="ER"/>
      <sheetName val="EVPN"/>
      <sheetName val="EFE"/>
      <sheetName val="Nota1"/>
      <sheetName val="Nota 2"/>
      <sheetName val="Nota 3"/>
      <sheetName val="Nota 4"/>
      <sheetName val="Nota 5"/>
      <sheetName val="Nota 6"/>
      <sheetName val="Nota 7"/>
      <sheetName val="Nota 8"/>
      <sheetName val="Nota 9"/>
      <sheetName val="Nota 10"/>
      <sheetName val="Nota 11"/>
      <sheetName val="Nota 12"/>
      <sheetName val="Nota 13"/>
      <sheetName val="Nota 14"/>
      <sheetName val="Nota 15"/>
      <sheetName val="Nota 16"/>
      <sheetName val="Nota 17"/>
      <sheetName val="Nota 18"/>
      <sheetName val="Nota 19"/>
      <sheetName val="Nota 20"/>
      <sheetName val=" Nota 21"/>
      <sheetName val="Nota 22"/>
      <sheetName val="Nota 23"/>
      <sheetName val="Nota 24"/>
      <sheetName val="Nota 25"/>
      <sheetName val="Nota 26"/>
      <sheetName val="Nota 27"/>
      <sheetName val="Nota 28"/>
      <sheetName val="Nota 29"/>
      <sheetName val="Nota 30"/>
      <sheetName val="Nota 31"/>
      <sheetName val="Nota 32"/>
      <sheetName val="Nota 33"/>
      <sheetName val="Nota 34"/>
      <sheetName val="Nota 35"/>
      <sheetName val="Nota 36"/>
      <sheetName val="Nota 37"/>
      <sheetName val="Nota 38"/>
      <sheetName val="Nota 39"/>
      <sheetName val="Nota 40"/>
      <sheetName val="Base de Monedas"/>
    </sheetNames>
    <sheetDataSet>
      <sheetData sheetId="0">
        <row r="6">
          <cell r="B6" t="str">
            <v>AL 30 DE SETIEMBRE "2024" COMPARATIVO CON 30 DE SETIEMBRE "2023"</v>
          </cell>
        </row>
      </sheetData>
      <sheetData sheetId="1"/>
      <sheetData sheetId="2">
        <row r="56">
          <cell r="F56">
            <v>246790770802.22992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formación General"/>
      <sheetName val="BG"/>
      <sheetName val="ER"/>
      <sheetName val="EVPN"/>
      <sheetName val="EFE"/>
      <sheetName val="Nota1"/>
      <sheetName val="Nota 2"/>
      <sheetName val="Nota 3"/>
      <sheetName val="Nota 4"/>
      <sheetName val="Nota 5"/>
      <sheetName val="Nota 6"/>
      <sheetName val="Nota 7"/>
      <sheetName val="Nota 8"/>
      <sheetName val="Nota 9"/>
      <sheetName val="Nota 10"/>
      <sheetName val="Nota 11"/>
      <sheetName val="Nota 12"/>
      <sheetName val="Nota 13"/>
      <sheetName val="Nota 14"/>
      <sheetName val="Nota 15"/>
      <sheetName val="Nota 16"/>
      <sheetName val="Nota 17"/>
      <sheetName val="Nota 18"/>
      <sheetName val="Nota 19"/>
      <sheetName val="Nota 20"/>
      <sheetName val=" Nota 21"/>
      <sheetName val="Nota 22"/>
      <sheetName val="Nota 23"/>
      <sheetName val="Nota 24"/>
      <sheetName val="Nota 25"/>
      <sheetName val="Nota 26"/>
      <sheetName val="Nota 27"/>
      <sheetName val="Nota 28"/>
      <sheetName val="Nota 29"/>
      <sheetName val="Nota 30"/>
      <sheetName val="Nota 31"/>
      <sheetName val="Nota 32"/>
      <sheetName val="Nota 33"/>
      <sheetName val="Nota 34"/>
      <sheetName val="Nota 35"/>
      <sheetName val="Nota 36"/>
      <sheetName val="Nota 37"/>
      <sheetName val="Nota 38"/>
      <sheetName val="Nota 39"/>
      <sheetName val="Nota 40"/>
      <sheetName val="Base de Moned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C1" t="str">
            <v>Índice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83D2-11CE-492D-B985-D4AC055DD002}">
  <sheetPr>
    <tabColor theme="3" tint="0.249977111117893"/>
  </sheetPr>
  <dimension ref="A1:H84"/>
  <sheetViews>
    <sheetView showGridLines="0" tabSelected="1" topLeftCell="A64" workbookViewId="0">
      <selection activeCell="J59" sqref="J59"/>
    </sheetView>
  </sheetViews>
  <sheetFormatPr baseColWidth="10" defaultRowHeight="13.8" x14ac:dyDescent="0.25"/>
  <cols>
    <col min="1" max="1" width="2.33203125" style="17" customWidth="1"/>
    <col min="2" max="4" width="11.5546875" style="10"/>
    <col min="5" max="5" width="15.109375" style="10" customWidth="1"/>
    <col min="6" max="7" width="25.77734375" style="44" customWidth="1"/>
    <col min="8" max="16384" width="11.5546875" style="17"/>
  </cols>
  <sheetData>
    <row r="1" spans="1:7" x14ac:dyDescent="0.25">
      <c r="D1" s="42"/>
      <c r="E1" s="43"/>
    </row>
    <row r="2" spans="1:7" x14ac:dyDescent="0.25">
      <c r="D2" s="45" t="s">
        <v>49</v>
      </c>
      <c r="E2" s="288" t="s">
        <v>50</v>
      </c>
      <c r="F2" s="288"/>
      <c r="G2" s="288"/>
    </row>
    <row r="3" spans="1:7" x14ac:dyDescent="0.25">
      <c r="F3" s="46"/>
    </row>
    <row r="6" spans="1:7" x14ac:dyDescent="0.25">
      <c r="G6" s="47"/>
    </row>
    <row r="7" spans="1:7" x14ac:dyDescent="0.25">
      <c r="A7" s="286" t="s">
        <v>0</v>
      </c>
      <c r="B7" s="286"/>
      <c r="C7" s="286"/>
      <c r="D7" s="286"/>
      <c r="E7" s="286"/>
      <c r="F7" s="286"/>
      <c r="G7" s="286"/>
    </row>
    <row r="8" spans="1:7" x14ac:dyDescent="0.25">
      <c r="A8" s="286" t="s">
        <v>1</v>
      </c>
      <c r="B8" s="286"/>
      <c r="C8" s="286"/>
      <c r="D8" s="286"/>
      <c r="E8" s="286"/>
      <c r="F8" s="286"/>
      <c r="G8" s="286"/>
    </row>
    <row r="9" spans="1:7" x14ac:dyDescent="0.25">
      <c r="A9" s="287" t="s">
        <v>2</v>
      </c>
      <c r="B9" s="287"/>
      <c r="C9" s="287"/>
      <c r="D9" s="287"/>
      <c r="E9" s="287"/>
      <c r="F9" s="287"/>
      <c r="G9" s="287"/>
    </row>
    <row r="10" spans="1:7" x14ac:dyDescent="0.25">
      <c r="A10" s="42"/>
      <c r="B10" s="42"/>
      <c r="C10" s="42"/>
      <c r="D10" s="42"/>
      <c r="E10" s="48"/>
      <c r="F10" s="49"/>
      <c r="G10" s="49"/>
    </row>
    <row r="11" spans="1:7" ht="21" customHeight="1" x14ac:dyDescent="0.25">
      <c r="A11" s="42"/>
      <c r="B11" s="50"/>
      <c r="C11" s="50"/>
      <c r="D11" s="50"/>
      <c r="E11" s="51" t="s">
        <v>3</v>
      </c>
      <c r="F11" s="52" t="s">
        <v>51</v>
      </c>
      <c r="G11" s="52" t="s">
        <v>52</v>
      </c>
    </row>
    <row r="12" spans="1:7" x14ac:dyDescent="0.25">
      <c r="B12" s="282" t="s">
        <v>4</v>
      </c>
      <c r="C12" s="282"/>
      <c r="D12" s="282"/>
      <c r="E12" s="53"/>
    </row>
    <row r="13" spans="1:7" x14ac:dyDescent="0.25">
      <c r="A13" s="42"/>
      <c r="B13" s="54" t="s">
        <v>5</v>
      </c>
      <c r="C13" s="55"/>
      <c r="D13" s="55"/>
      <c r="E13" s="56"/>
      <c r="F13" s="49"/>
      <c r="G13" s="57"/>
    </row>
    <row r="14" spans="1:7" ht="14.4" x14ac:dyDescent="0.3">
      <c r="A14" s="42"/>
      <c r="B14" s="55"/>
      <c r="C14" s="285" t="s">
        <v>6</v>
      </c>
      <c r="D14" s="285"/>
      <c r="E14" s="245">
        <v>3</v>
      </c>
      <c r="F14" s="58">
        <v>4754298315</v>
      </c>
      <c r="G14" s="58">
        <v>10751204612</v>
      </c>
    </row>
    <row r="15" spans="1:7" ht="14.4" x14ac:dyDescent="0.3">
      <c r="A15" s="42"/>
      <c r="B15" s="55"/>
      <c r="C15" s="285" t="s">
        <v>7</v>
      </c>
      <c r="D15" s="285"/>
      <c r="E15" s="245">
        <v>4</v>
      </c>
      <c r="F15" s="58">
        <v>0</v>
      </c>
      <c r="G15" s="58">
        <v>0</v>
      </c>
    </row>
    <row r="16" spans="1:7" ht="14.4" x14ac:dyDescent="0.3">
      <c r="A16" s="42"/>
      <c r="B16" s="55"/>
      <c r="C16" s="285" t="s">
        <v>8</v>
      </c>
      <c r="D16" s="285"/>
      <c r="E16" s="245">
        <v>5</v>
      </c>
      <c r="F16" s="58">
        <v>62054472381.800003</v>
      </c>
      <c r="G16" s="58">
        <v>28990911668</v>
      </c>
    </row>
    <row r="17" spans="1:7" ht="14.4" x14ac:dyDescent="0.3">
      <c r="A17" s="59"/>
      <c r="B17" s="55"/>
      <c r="C17" s="285" t="s">
        <v>9</v>
      </c>
      <c r="D17" s="285"/>
      <c r="E17" s="245">
        <v>6</v>
      </c>
      <c r="F17" s="58">
        <v>8926833600</v>
      </c>
      <c r="G17" s="58">
        <v>11672644553</v>
      </c>
    </row>
    <row r="18" spans="1:7" ht="14.4" x14ac:dyDescent="0.3">
      <c r="A18" s="42"/>
      <c r="B18" s="55"/>
      <c r="C18" s="285" t="s">
        <v>10</v>
      </c>
      <c r="D18" s="285"/>
      <c r="E18" s="245">
        <v>7</v>
      </c>
      <c r="F18" s="58">
        <v>175621386817.29828</v>
      </c>
      <c r="G18" s="58">
        <v>174476829818.32648</v>
      </c>
    </row>
    <row r="19" spans="1:7" x14ac:dyDescent="0.25">
      <c r="A19" s="42"/>
      <c r="B19" s="55"/>
      <c r="C19" s="60" t="s">
        <v>11</v>
      </c>
      <c r="D19" s="61"/>
      <c r="E19" s="62"/>
      <c r="F19" s="63">
        <f>SUM(F14:F18)</f>
        <v>251356991114.09827</v>
      </c>
      <c r="G19" s="63">
        <f>SUM(G14:G18)</f>
        <v>225891590651.32648</v>
      </c>
    </row>
    <row r="20" spans="1:7" x14ac:dyDescent="0.25">
      <c r="A20" s="42"/>
      <c r="B20" s="54" t="s">
        <v>12</v>
      </c>
      <c r="C20" s="55"/>
      <c r="D20" s="55"/>
      <c r="E20" s="56"/>
      <c r="F20" s="49"/>
      <c r="G20" s="57"/>
    </row>
    <row r="21" spans="1:7" ht="14.4" x14ac:dyDescent="0.3">
      <c r="A21" s="42"/>
      <c r="B21" s="55"/>
      <c r="C21" s="285" t="s">
        <v>13</v>
      </c>
      <c r="D21" s="285"/>
      <c r="E21" s="245">
        <v>6</v>
      </c>
      <c r="F21" s="58">
        <v>279295947</v>
      </c>
      <c r="G21" s="64">
        <v>282086274</v>
      </c>
    </row>
    <row r="22" spans="1:7" ht="14.4" x14ac:dyDescent="0.3">
      <c r="A22" s="42"/>
      <c r="B22" s="55"/>
      <c r="C22" s="55" t="s">
        <v>8</v>
      </c>
      <c r="D22" s="55"/>
      <c r="E22" s="245">
        <v>5</v>
      </c>
      <c r="F22" s="58">
        <v>1289017036.1999998</v>
      </c>
      <c r="G22" s="64">
        <v>1336175519</v>
      </c>
    </row>
    <row r="23" spans="1:7" ht="14.4" x14ac:dyDescent="0.3">
      <c r="A23" s="42"/>
      <c r="B23" s="55"/>
      <c r="C23" s="285" t="s">
        <v>14</v>
      </c>
      <c r="D23" s="285"/>
      <c r="E23" s="245">
        <v>8</v>
      </c>
      <c r="F23" s="58">
        <v>0</v>
      </c>
      <c r="G23" s="57">
        <v>0</v>
      </c>
    </row>
    <row r="24" spans="1:7" ht="14.4" x14ac:dyDescent="0.3">
      <c r="A24" s="42"/>
      <c r="B24" s="55"/>
      <c r="C24" s="285" t="s">
        <v>15</v>
      </c>
      <c r="D24" s="285"/>
      <c r="E24" s="245">
        <v>9</v>
      </c>
      <c r="F24" s="58">
        <v>260345067500</v>
      </c>
      <c r="G24" s="57">
        <v>233931333547</v>
      </c>
    </row>
    <row r="25" spans="1:7" ht="14.4" x14ac:dyDescent="0.3">
      <c r="A25" s="42"/>
      <c r="B25" s="55"/>
      <c r="C25" s="285" t="s">
        <v>16</v>
      </c>
      <c r="D25" s="285"/>
      <c r="E25" s="245">
        <v>10</v>
      </c>
      <c r="F25" s="58">
        <v>0</v>
      </c>
      <c r="G25" s="57">
        <v>0</v>
      </c>
    </row>
    <row r="26" spans="1:7" ht="14.4" x14ac:dyDescent="0.3">
      <c r="A26" s="42"/>
      <c r="B26" s="55"/>
      <c r="C26" s="285" t="s">
        <v>17</v>
      </c>
      <c r="D26" s="285"/>
      <c r="E26" s="245">
        <v>11</v>
      </c>
      <c r="F26" s="58">
        <v>3111719421</v>
      </c>
      <c r="G26" s="57">
        <v>5663440444</v>
      </c>
    </row>
    <row r="27" spans="1:7" ht="14.4" x14ac:dyDescent="0.3">
      <c r="A27" s="42"/>
      <c r="B27" s="55"/>
      <c r="C27" s="285" t="s">
        <v>18</v>
      </c>
      <c r="D27" s="285"/>
      <c r="E27" s="245">
        <v>12</v>
      </c>
      <c r="F27" s="58">
        <v>0</v>
      </c>
      <c r="G27" s="57">
        <v>0</v>
      </c>
    </row>
    <row r="28" spans="1:7" x14ac:dyDescent="0.25">
      <c r="A28" s="42"/>
      <c r="B28" s="55"/>
      <c r="C28" s="289" t="s">
        <v>19</v>
      </c>
      <c r="D28" s="289"/>
      <c r="E28" s="62"/>
      <c r="F28" s="63">
        <f>SUM(F21:F27)</f>
        <v>265025099904.20001</v>
      </c>
      <c r="G28" s="63">
        <f>SUM(G21:G27)</f>
        <v>241213035784</v>
      </c>
    </row>
    <row r="29" spans="1:7" x14ac:dyDescent="0.25">
      <c r="A29" s="42"/>
      <c r="B29" s="283" t="s">
        <v>20</v>
      </c>
      <c r="C29" s="283"/>
      <c r="D29" s="283"/>
      <c r="E29" s="56"/>
      <c r="F29" s="65">
        <f>+F28+F19</f>
        <v>516382091018.29828</v>
      </c>
      <c r="G29" s="65">
        <f>+G28+G19</f>
        <v>467104626435.32648</v>
      </c>
    </row>
    <row r="30" spans="1:7" ht="17.399999999999999" x14ac:dyDescent="0.55000000000000004">
      <c r="B30" s="283" t="s">
        <v>21</v>
      </c>
      <c r="C30" s="283"/>
      <c r="D30" s="283"/>
      <c r="E30" s="53"/>
      <c r="F30" s="66"/>
      <c r="G30" s="67"/>
    </row>
    <row r="31" spans="1:7" x14ac:dyDescent="0.25">
      <c r="A31" s="42"/>
      <c r="B31" s="54" t="s">
        <v>22</v>
      </c>
      <c r="C31" s="55"/>
      <c r="D31" s="55"/>
      <c r="E31" s="56"/>
      <c r="F31" s="68"/>
      <c r="G31" s="57"/>
    </row>
    <row r="32" spans="1:7" ht="14.4" x14ac:dyDescent="0.3">
      <c r="A32" s="42"/>
      <c r="B32" s="55"/>
      <c r="C32" s="285" t="s">
        <v>23</v>
      </c>
      <c r="D32" s="285"/>
      <c r="E32" s="245">
        <v>13</v>
      </c>
      <c r="F32" s="58">
        <v>54178616728</v>
      </c>
      <c r="G32" s="57">
        <v>31275199397</v>
      </c>
    </row>
    <row r="33" spans="1:7" ht="14.4" x14ac:dyDescent="0.3">
      <c r="A33" s="42"/>
      <c r="B33" s="55"/>
      <c r="C33" s="290" t="s">
        <v>24</v>
      </c>
      <c r="D33" s="290"/>
      <c r="E33" s="245">
        <v>14</v>
      </c>
      <c r="F33" s="58">
        <v>16043969340.000006</v>
      </c>
      <c r="G33" s="57">
        <v>48423104936</v>
      </c>
    </row>
    <row r="34" spans="1:7" ht="14.4" x14ac:dyDescent="0.3">
      <c r="A34" s="42"/>
      <c r="B34" s="55"/>
      <c r="C34" s="285" t="s">
        <v>25</v>
      </c>
      <c r="D34" s="285"/>
      <c r="E34" s="245">
        <v>15</v>
      </c>
      <c r="F34" s="58">
        <v>0</v>
      </c>
      <c r="G34" s="57">
        <v>0</v>
      </c>
    </row>
    <row r="35" spans="1:7" ht="14.4" x14ac:dyDescent="0.3">
      <c r="A35" s="42"/>
      <c r="B35" s="55"/>
      <c r="C35" s="285" t="s">
        <v>26</v>
      </c>
      <c r="D35" s="285"/>
      <c r="E35" s="245">
        <v>16</v>
      </c>
      <c r="F35" s="58">
        <v>3012801684</v>
      </c>
      <c r="G35" s="57">
        <v>3235729685</v>
      </c>
    </row>
    <row r="36" spans="1:7" ht="14.4" x14ac:dyDescent="0.3">
      <c r="A36" s="42"/>
      <c r="B36" s="55"/>
      <c r="C36" s="285" t="s">
        <v>27</v>
      </c>
      <c r="D36" s="285"/>
      <c r="E36" s="245">
        <v>17</v>
      </c>
      <c r="F36" s="58">
        <v>843447094</v>
      </c>
      <c r="G36" s="57">
        <v>457791164</v>
      </c>
    </row>
    <row r="37" spans="1:7" ht="14.4" x14ac:dyDescent="0.3">
      <c r="A37" s="42"/>
      <c r="B37" s="55"/>
      <c r="C37" s="285" t="s">
        <v>28</v>
      </c>
      <c r="D37" s="285"/>
      <c r="E37" s="245">
        <v>18</v>
      </c>
      <c r="F37" s="58">
        <v>0</v>
      </c>
      <c r="G37" s="57">
        <v>0</v>
      </c>
    </row>
    <row r="38" spans="1:7" ht="14.4" x14ac:dyDescent="0.3">
      <c r="A38" s="42"/>
      <c r="B38" s="55"/>
      <c r="C38" s="285" t="s">
        <v>29</v>
      </c>
      <c r="D38" s="285"/>
      <c r="E38" s="245">
        <v>19</v>
      </c>
      <c r="F38" s="58">
        <v>1838816554</v>
      </c>
      <c r="G38" s="57">
        <v>2108137593</v>
      </c>
    </row>
    <row r="39" spans="1:7" x14ac:dyDescent="0.25">
      <c r="A39" s="42"/>
      <c r="B39" s="55"/>
      <c r="C39" s="54" t="s">
        <v>30</v>
      </c>
      <c r="D39" s="55"/>
      <c r="E39" s="56"/>
      <c r="F39" s="63">
        <f>SUM(F32:F38)</f>
        <v>75917651400</v>
      </c>
      <c r="G39" s="63">
        <f>SUM(G32:G38)</f>
        <v>85499962775</v>
      </c>
    </row>
    <row r="40" spans="1:7" x14ac:dyDescent="0.25">
      <c r="A40" s="42"/>
      <c r="B40" s="54" t="s">
        <v>31</v>
      </c>
      <c r="C40" s="55"/>
      <c r="D40" s="55"/>
      <c r="E40" s="56"/>
      <c r="F40" s="49"/>
      <c r="G40" s="49"/>
    </row>
    <row r="41" spans="1:7" ht="14.4" x14ac:dyDescent="0.3">
      <c r="A41" s="42"/>
      <c r="B41" s="55"/>
      <c r="C41" s="285" t="s">
        <v>32</v>
      </c>
      <c r="D41" s="285"/>
      <c r="E41" s="245">
        <v>14</v>
      </c>
      <c r="F41" s="58">
        <v>193673668816.06836</v>
      </c>
      <c r="G41" s="57">
        <v>148712971275.32648</v>
      </c>
    </row>
    <row r="42" spans="1:7" ht="14.4" x14ac:dyDescent="0.3">
      <c r="A42" s="42"/>
      <c r="B42" s="55"/>
      <c r="C42" s="285" t="s">
        <v>33</v>
      </c>
      <c r="D42" s="285"/>
      <c r="E42" s="245">
        <v>19</v>
      </c>
      <c r="F42" s="58">
        <v>0</v>
      </c>
      <c r="G42" s="57">
        <v>0</v>
      </c>
    </row>
    <row r="43" spans="1:7" x14ac:dyDescent="0.25">
      <c r="A43" s="42"/>
      <c r="B43" s="55"/>
      <c r="C43" s="54" t="s">
        <v>34</v>
      </c>
      <c r="D43" s="55"/>
      <c r="E43" s="56"/>
      <c r="F43" s="63">
        <f>SUM(F41:F42)</f>
        <v>193673668816.06836</v>
      </c>
      <c r="G43" s="63">
        <f>SUM(G41:G42)</f>
        <v>148712971275.32648</v>
      </c>
    </row>
    <row r="44" spans="1:7" x14ac:dyDescent="0.25">
      <c r="A44" s="42"/>
      <c r="B44" s="55"/>
      <c r="C44" s="55"/>
      <c r="D44" s="69"/>
      <c r="E44" s="70"/>
      <c r="F44" s="71"/>
      <c r="G44" s="57"/>
    </row>
    <row r="45" spans="1:7" x14ac:dyDescent="0.25">
      <c r="A45" s="42"/>
      <c r="B45" s="283" t="s">
        <v>35</v>
      </c>
      <c r="C45" s="283"/>
      <c r="D45" s="283"/>
      <c r="E45" s="72"/>
      <c r="F45" s="65">
        <f>+F43+F39</f>
        <v>269591320216.06836</v>
      </c>
      <c r="G45" s="65">
        <f>+G43+G39</f>
        <v>234212934050.32648</v>
      </c>
    </row>
    <row r="46" spans="1:7" x14ac:dyDescent="0.25">
      <c r="B46" s="283" t="s">
        <v>36</v>
      </c>
      <c r="C46" s="283"/>
      <c r="D46" s="283"/>
      <c r="E46" s="53"/>
      <c r="F46" s="49"/>
      <c r="G46" s="49"/>
    </row>
    <row r="47" spans="1:7" ht="14.4" x14ac:dyDescent="0.3">
      <c r="A47" s="42"/>
      <c r="B47" s="55"/>
      <c r="C47" s="285" t="s">
        <v>37</v>
      </c>
      <c r="D47" s="285"/>
      <c r="E47" s="245">
        <v>20</v>
      </c>
      <c r="F47" s="58">
        <v>220434748855.22992</v>
      </c>
      <c r="G47" s="58">
        <v>209936841759</v>
      </c>
    </row>
    <row r="48" spans="1:7" ht="14.4" x14ac:dyDescent="0.3">
      <c r="A48" s="42"/>
      <c r="B48" s="55"/>
      <c r="C48" s="285" t="s">
        <v>38</v>
      </c>
      <c r="D48" s="285"/>
      <c r="E48" s="245">
        <v>21</v>
      </c>
      <c r="F48" s="58">
        <v>11423641075</v>
      </c>
      <c r="G48" s="58">
        <v>11423641075</v>
      </c>
    </row>
    <row r="49" spans="1:7" ht="14.4" x14ac:dyDescent="0.3">
      <c r="A49" s="59"/>
      <c r="B49" s="55"/>
      <c r="C49" s="285" t="s">
        <v>39</v>
      </c>
      <c r="D49" s="285"/>
      <c r="E49" s="245">
        <v>21</v>
      </c>
      <c r="F49" s="58">
        <v>3272653440</v>
      </c>
      <c r="G49" s="58">
        <v>3006068213</v>
      </c>
    </row>
    <row r="50" spans="1:7" ht="14.4" x14ac:dyDescent="0.3">
      <c r="A50" s="42"/>
      <c r="B50" s="55"/>
      <c r="C50" s="285" t="s">
        <v>40</v>
      </c>
      <c r="D50" s="285"/>
      <c r="E50" s="245">
        <v>21</v>
      </c>
      <c r="F50" s="58">
        <v>0</v>
      </c>
      <c r="G50" s="58">
        <v>0</v>
      </c>
    </row>
    <row r="51" spans="1:7" ht="14.4" x14ac:dyDescent="0.3">
      <c r="A51" s="42"/>
      <c r="B51" s="55"/>
      <c r="C51" s="285" t="s">
        <v>41</v>
      </c>
      <c r="D51" s="285"/>
      <c r="E51" s="245">
        <v>21</v>
      </c>
      <c r="F51" s="58">
        <v>0</v>
      </c>
      <c r="G51" s="58">
        <v>0</v>
      </c>
    </row>
    <row r="52" spans="1:7" ht="14.4" x14ac:dyDescent="0.3">
      <c r="A52" s="42"/>
      <c r="B52" s="55"/>
      <c r="C52" s="285" t="s">
        <v>42</v>
      </c>
      <c r="D52" s="285"/>
      <c r="E52" s="245">
        <v>22</v>
      </c>
      <c r="F52" s="58">
        <v>0</v>
      </c>
      <c r="G52" s="58">
        <v>0</v>
      </c>
    </row>
    <row r="53" spans="1:7" ht="14.4" x14ac:dyDescent="0.3">
      <c r="A53" s="42"/>
      <c r="B53" s="55"/>
      <c r="C53" s="285" t="s">
        <v>43</v>
      </c>
      <c r="D53" s="285"/>
      <c r="E53" s="245">
        <v>23</v>
      </c>
      <c r="F53" s="58">
        <v>11659727432</v>
      </c>
      <c r="G53" s="58">
        <v>8525141338</v>
      </c>
    </row>
    <row r="54" spans="1:7" x14ac:dyDescent="0.25">
      <c r="A54" s="42"/>
      <c r="B54" s="55"/>
      <c r="C54" s="290" t="s">
        <v>44</v>
      </c>
      <c r="D54" s="290"/>
      <c r="E54" s="56"/>
      <c r="F54" s="73">
        <f>SUM(F47:F53)</f>
        <v>246790770802.22992</v>
      </c>
      <c r="G54" s="73">
        <f>SUM(G47:G53)</f>
        <v>232891692385</v>
      </c>
    </row>
    <row r="55" spans="1:7" ht="14.4" x14ac:dyDescent="0.3">
      <c r="A55" s="42"/>
      <c r="B55" s="55"/>
      <c r="C55" s="285" t="s">
        <v>45</v>
      </c>
      <c r="D55" s="285"/>
      <c r="E55" s="245">
        <v>24</v>
      </c>
      <c r="F55" s="58">
        <v>0</v>
      </c>
      <c r="G55" s="58">
        <v>0</v>
      </c>
    </row>
    <row r="56" spans="1:7" x14ac:dyDescent="0.25">
      <c r="A56" s="42"/>
      <c r="B56" s="283" t="s">
        <v>46</v>
      </c>
      <c r="C56" s="283"/>
      <c r="D56" s="283"/>
      <c r="E56" s="72"/>
      <c r="F56" s="65">
        <f>+F54</f>
        <v>246790770802.22992</v>
      </c>
      <c r="G56" s="65">
        <f>+G54</f>
        <v>232891692385</v>
      </c>
    </row>
    <row r="57" spans="1:7" x14ac:dyDescent="0.25">
      <c r="A57" s="42"/>
      <c r="B57" s="283" t="s">
        <v>47</v>
      </c>
      <c r="C57" s="283"/>
      <c r="D57" s="283"/>
      <c r="E57" s="74"/>
      <c r="F57" s="65">
        <f>+F56+F45</f>
        <v>516382091018.29828</v>
      </c>
      <c r="G57" s="65">
        <f>+G56+G45</f>
        <v>467104626435.32648</v>
      </c>
    </row>
    <row r="58" spans="1:7" x14ac:dyDescent="0.25">
      <c r="A58" s="42"/>
      <c r="B58" s="75"/>
      <c r="C58" s="42"/>
      <c r="D58" s="42"/>
      <c r="E58" s="56"/>
      <c r="F58" s="76"/>
      <c r="G58" s="71"/>
    </row>
    <row r="59" spans="1:7" x14ac:dyDescent="0.25">
      <c r="B59" s="42" t="s">
        <v>48</v>
      </c>
      <c r="C59" s="42"/>
      <c r="D59" s="42"/>
      <c r="E59" s="56"/>
      <c r="F59" s="49"/>
      <c r="G59" s="49"/>
    </row>
    <row r="60" spans="1:7" x14ac:dyDescent="0.25">
      <c r="A60" s="42"/>
      <c r="B60" s="75"/>
      <c r="C60" s="42"/>
      <c r="D60" s="42"/>
      <c r="E60" s="56"/>
      <c r="F60" s="333"/>
      <c r="G60" s="71"/>
    </row>
    <row r="61" spans="1:7" x14ac:dyDescent="0.25">
      <c r="A61" s="42"/>
      <c r="B61" s="75"/>
      <c r="C61" s="42"/>
      <c r="D61" s="42"/>
      <c r="E61" s="56"/>
      <c r="F61" s="71"/>
      <c r="G61" s="77"/>
    </row>
    <row r="62" spans="1:7" x14ac:dyDescent="0.25">
      <c r="A62" s="42"/>
      <c r="B62" s="75"/>
      <c r="C62" s="42"/>
      <c r="D62" s="42"/>
      <c r="E62" s="56"/>
      <c r="F62" s="71"/>
      <c r="G62" s="77"/>
    </row>
    <row r="63" spans="1:7" x14ac:dyDescent="0.25">
      <c r="A63" s="42"/>
      <c r="B63" s="75"/>
      <c r="C63" s="42"/>
      <c r="D63" s="42"/>
      <c r="E63" s="56"/>
      <c r="F63" s="71"/>
      <c r="G63" s="77"/>
    </row>
    <row r="64" spans="1:7" x14ac:dyDescent="0.25">
      <c r="A64" s="42"/>
      <c r="B64" s="75"/>
      <c r="C64" s="42"/>
      <c r="D64" s="42"/>
      <c r="E64" s="56"/>
      <c r="F64" s="71"/>
      <c r="G64" s="71"/>
    </row>
    <row r="65" spans="1:8" x14ac:dyDescent="0.25">
      <c r="A65" s="42"/>
      <c r="B65" s="42"/>
      <c r="C65" s="42"/>
      <c r="D65" s="42"/>
      <c r="E65" s="56"/>
      <c r="F65" s="78"/>
      <c r="G65" s="78"/>
    </row>
    <row r="66" spans="1:8" ht="15" x14ac:dyDescent="0.25">
      <c r="A66" s="79"/>
      <c r="B66" s="80"/>
      <c r="C66" s="291" t="s">
        <v>142</v>
      </c>
      <c r="D66" s="291"/>
      <c r="E66" s="82"/>
      <c r="F66" s="17"/>
      <c r="G66" s="81" t="s">
        <v>143</v>
      </c>
      <c r="H66" s="83"/>
    </row>
    <row r="67" spans="1:8" ht="15" x14ac:dyDescent="0.25">
      <c r="A67" s="83"/>
      <c r="B67" s="84"/>
      <c r="C67" s="84"/>
      <c r="D67" s="85"/>
      <c r="E67" s="86"/>
      <c r="F67" s="280"/>
      <c r="G67" s="280"/>
      <c r="H67" s="83"/>
    </row>
    <row r="68" spans="1:8" ht="15" x14ac:dyDescent="0.25">
      <c r="A68" s="79"/>
      <c r="B68" s="87"/>
      <c r="C68" s="87"/>
      <c r="D68" s="75"/>
      <c r="E68" s="72"/>
      <c r="F68" s="88"/>
      <c r="G68" s="89"/>
      <c r="H68" s="83"/>
    </row>
    <row r="69" spans="1:8" ht="15" x14ac:dyDescent="0.25">
      <c r="A69" s="79"/>
      <c r="B69" s="87"/>
      <c r="C69" s="87"/>
      <c r="D69" s="75"/>
      <c r="E69" s="72"/>
      <c r="F69" s="90"/>
      <c r="G69" s="68"/>
      <c r="H69" s="83"/>
    </row>
    <row r="70" spans="1:8" ht="15" x14ac:dyDescent="0.25">
      <c r="A70" s="79"/>
      <c r="B70" s="87"/>
      <c r="C70" s="87"/>
      <c r="D70" s="75"/>
      <c r="E70" s="72"/>
      <c r="F70" s="90"/>
      <c r="G70" s="68"/>
      <c r="H70" s="83"/>
    </row>
    <row r="71" spans="1:8" ht="15" x14ac:dyDescent="0.25">
      <c r="A71" s="83"/>
      <c r="B71" s="42"/>
      <c r="C71" s="42"/>
      <c r="D71" s="42"/>
      <c r="E71" s="56"/>
      <c r="F71" s="284"/>
      <c r="G71" s="284"/>
      <c r="H71" s="83"/>
    </row>
    <row r="72" spans="1:8" ht="15" x14ac:dyDescent="0.25">
      <c r="A72" s="83"/>
      <c r="B72" s="75"/>
      <c r="C72" s="75"/>
      <c r="D72" s="75"/>
      <c r="E72" s="72"/>
      <c r="F72" s="280"/>
      <c r="G72" s="280"/>
      <c r="H72" s="83"/>
    </row>
    <row r="73" spans="1:8" ht="15.6" x14ac:dyDescent="0.3">
      <c r="A73" s="91"/>
      <c r="B73" s="281"/>
      <c r="C73" s="281"/>
      <c r="D73" s="281"/>
      <c r="E73" s="72"/>
      <c r="F73" s="90"/>
      <c r="G73" s="90"/>
      <c r="H73" s="91"/>
    </row>
    <row r="74" spans="1:8" x14ac:dyDescent="0.25">
      <c r="A74" s="92"/>
      <c r="B74" s="42"/>
      <c r="C74" s="93"/>
      <c r="D74" s="94"/>
      <c r="E74" s="56"/>
      <c r="F74" s="49"/>
      <c r="G74" s="49"/>
    </row>
    <row r="75" spans="1:8" x14ac:dyDescent="0.25">
      <c r="C75" s="95"/>
      <c r="D75" s="75"/>
      <c r="E75" s="72"/>
      <c r="F75" s="90"/>
    </row>
    <row r="76" spans="1:8" x14ac:dyDescent="0.25">
      <c r="D76" s="96"/>
      <c r="E76" s="97"/>
      <c r="F76" s="98"/>
    </row>
    <row r="77" spans="1:8" x14ac:dyDescent="0.25">
      <c r="D77" s="96"/>
      <c r="E77" s="97"/>
      <c r="F77" s="98"/>
    </row>
    <row r="78" spans="1:8" x14ac:dyDescent="0.25">
      <c r="D78" s="96"/>
      <c r="E78" s="97"/>
      <c r="F78" s="98"/>
    </row>
    <row r="79" spans="1:8" x14ac:dyDescent="0.25">
      <c r="D79" s="96"/>
      <c r="E79" s="97"/>
      <c r="F79" s="98"/>
    </row>
    <row r="80" spans="1:8" x14ac:dyDescent="0.25">
      <c r="D80" s="96"/>
      <c r="E80" s="97"/>
      <c r="F80" s="98"/>
    </row>
    <row r="81" spans="3:6" x14ac:dyDescent="0.25">
      <c r="E81" s="56"/>
    </row>
    <row r="82" spans="3:6" x14ac:dyDescent="0.25">
      <c r="C82" s="93"/>
      <c r="E82" s="56"/>
    </row>
    <row r="83" spans="3:6" x14ac:dyDescent="0.25">
      <c r="C83" s="95"/>
      <c r="D83" s="75"/>
      <c r="E83" s="72"/>
      <c r="F83" s="90"/>
    </row>
    <row r="84" spans="3:6" x14ac:dyDescent="0.25">
      <c r="D84" s="75"/>
      <c r="E84" s="99"/>
      <c r="F84" s="90"/>
    </row>
  </sheetData>
  <mergeCells count="46">
    <mergeCell ref="C66:D66"/>
    <mergeCell ref="F67:G67"/>
    <mergeCell ref="C14:D14"/>
    <mergeCell ref="C15:D15"/>
    <mergeCell ref="C16:D16"/>
    <mergeCell ref="C17:D17"/>
    <mergeCell ref="C18:D18"/>
    <mergeCell ref="C27:D27"/>
    <mergeCell ref="C32:D32"/>
    <mergeCell ref="C34:D34"/>
    <mergeCell ref="C35:D35"/>
    <mergeCell ref="C36:D36"/>
    <mergeCell ref="C37:D37"/>
    <mergeCell ref="C55:D55"/>
    <mergeCell ref="C50:D50"/>
    <mergeCell ref="C54:D54"/>
    <mergeCell ref="A7:G7"/>
    <mergeCell ref="A9:G9"/>
    <mergeCell ref="C53:D53"/>
    <mergeCell ref="A8:G8"/>
    <mergeCell ref="E2:G2"/>
    <mergeCell ref="C28:D28"/>
    <mergeCell ref="C25:D25"/>
    <mergeCell ref="C26:D26"/>
    <mergeCell ref="C21:D21"/>
    <mergeCell ref="C23:D23"/>
    <mergeCell ref="C24:D24"/>
    <mergeCell ref="C33:D33"/>
    <mergeCell ref="C51:D51"/>
    <mergeCell ref="C52:D52"/>
    <mergeCell ref="F72:G72"/>
    <mergeCell ref="B73:D73"/>
    <mergeCell ref="B12:D12"/>
    <mergeCell ref="B30:D30"/>
    <mergeCell ref="B46:D46"/>
    <mergeCell ref="B45:D45"/>
    <mergeCell ref="B56:D56"/>
    <mergeCell ref="F71:G71"/>
    <mergeCell ref="B29:D29"/>
    <mergeCell ref="B57:D57"/>
    <mergeCell ref="C38:D38"/>
    <mergeCell ref="C41:D41"/>
    <mergeCell ref="C42:D42"/>
    <mergeCell ref="C47:D47"/>
    <mergeCell ref="C49:D49"/>
    <mergeCell ref="C48:D48"/>
  </mergeCells>
  <pageMargins left="0.7" right="0.7" top="0.75" bottom="0.75" header="0.3" footer="0.3"/>
  <ignoredErrors>
    <ignoredError sqref="F19:G30 F40:G57 F32:G38" unlockedFormula="1"/>
  </ignoredErrors>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BFE3-2812-4208-B3C7-4A565F046349}">
  <sheetPr>
    <tabColor theme="3" tint="0.249977111117893"/>
  </sheetPr>
  <dimension ref="A1:G51"/>
  <sheetViews>
    <sheetView showGridLines="0" topLeftCell="A27" workbookViewId="0">
      <selection activeCell="E38" sqref="E38"/>
    </sheetView>
  </sheetViews>
  <sheetFormatPr baseColWidth="10" defaultRowHeight="13.8" x14ac:dyDescent="0.25"/>
  <cols>
    <col min="1" max="1" width="1.88671875" style="17" customWidth="1"/>
    <col min="2" max="2" width="47.33203125" style="17" customWidth="1"/>
    <col min="3" max="3" width="6.88671875" style="17" customWidth="1"/>
    <col min="4" max="5" width="25.77734375" style="107" customWidth="1"/>
    <col min="6" max="16384" width="11.5546875" style="17"/>
  </cols>
  <sheetData>
    <row r="1" spans="2:7" x14ac:dyDescent="0.25">
      <c r="B1" s="10"/>
      <c r="C1" s="10"/>
      <c r="D1" s="49"/>
      <c r="E1" s="100"/>
      <c r="F1" s="10"/>
      <c r="G1" s="10"/>
    </row>
    <row r="2" spans="2:7" x14ac:dyDescent="0.25">
      <c r="B2" s="45" t="s">
        <v>49</v>
      </c>
      <c r="C2" s="288" t="s">
        <v>50</v>
      </c>
      <c r="D2" s="288"/>
      <c r="E2" s="288"/>
    </row>
    <row r="3" spans="2:7" x14ac:dyDescent="0.25">
      <c r="B3" s="10"/>
      <c r="C3" s="10"/>
      <c r="D3" s="44"/>
      <c r="E3" s="44"/>
      <c r="F3" s="101"/>
      <c r="G3" s="10"/>
    </row>
    <row r="4" spans="2:7" x14ac:dyDescent="0.25">
      <c r="B4" s="10"/>
      <c r="C4" s="10"/>
      <c r="D4" s="44"/>
      <c r="E4" s="44"/>
      <c r="F4" s="10"/>
      <c r="G4" s="10"/>
    </row>
    <row r="5" spans="2:7" x14ac:dyDescent="0.25">
      <c r="B5" s="10"/>
      <c r="C5" s="10"/>
      <c r="D5" s="44"/>
      <c r="E5" s="44"/>
      <c r="F5" s="10"/>
      <c r="G5" s="10"/>
    </row>
    <row r="6" spans="2:7" x14ac:dyDescent="0.25">
      <c r="B6" s="10"/>
      <c r="C6" s="10"/>
      <c r="D6" s="44"/>
      <c r="E6" s="44"/>
      <c r="F6" s="10"/>
      <c r="G6" s="102"/>
    </row>
    <row r="7" spans="2:7" x14ac:dyDescent="0.25">
      <c r="B7" s="286" t="s">
        <v>54</v>
      </c>
      <c r="C7" s="286"/>
      <c r="D7" s="286"/>
      <c r="E7" s="286"/>
    </row>
    <row r="8" spans="2:7" x14ac:dyDescent="0.25">
      <c r="B8" s="286" t="s">
        <v>55</v>
      </c>
      <c r="C8" s="286"/>
      <c r="D8" s="286"/>
      <c r="E8" s="286"/>
    </row>
    <row r="9" spans="2:7" x14ac:dyDescent="0.25">
      <c r="B9" s="294" t="s">
        <v>56</v>
      </c>
      <c r="C9" s="294"/>
      <c r="D9" s="294"/>
      <c r="E9" s="294"/>
    </row>
    <row r="10" spans="2:7" x14ac:dyDescent="0.25">
      <c r="B10" s="294" t="s">
        <v>57</v>
      </c>
      <c r="C10" s="294"/>
      <c r="D10" s="294"/>
      <c r="E10" s="294"/>
    </row>
    <row r="11" spans="2:7" x14ac:dyDescent="0.25">
      <c r="B11" s="104"/>
      <c r="C11" s="105"/>
      <c r="D11" s="106"/>
    </row>
    <row r="12" spans="2:7" s="165" customFormat="1" ht="25.2" customHeight="1" x14ac:dyDescent="0.3">
      <c r="B12" s="108"/>
      <c r="C12" s="109" t="s">
        <v>3</v>
      </c>
      <c r="D12" s="166" t="s">
        <v>51</v>
      </c>
      <c r="E12" s="166" t="s">
        <v>52</v>
      </c>
    </row>
    <row r="13" spans="2:7" ht="14.4" x14ac:dyDescent="0.3">
      <c r="B13" s="17" t="s">
        <v>58</v>
      </c>
      <c r="C13" s="245">
        <v>25</v>
      </c>
      <c r="D13" s="110">
        <v>172878024523</v>
      </c>
      <c r="E13" s="110">
        <v>153847704633</v>
      </c>
    </row>
    <row r="14" spans="2:7" ht="14.4" x14ac:dyDescent="0.3">
      <c r="B14" s="17" t="s">
        <v>59</v>
      </c>
      <c r="C14" s="245">
        <v>26</v>
      </c>
      <c r="D14" s="110">
        <v>-106955898355</v>
      </c>
      <c r="E14" s="110">
        <v>-97668137396</v>
      </c>
    </row>
    <row r="15" spans="2:7" x14ac:dyDescent="0.25">
      <c r="B15" s="111" t="s">
        <v>60</v>
      </c>
      <c r="C15" s="112"/>
      <c r="D15" s="115">
        <f>D13+D14</f>
        <v>65922126168</v>
      </c>
      <c r="E15" s="115">
        <f>E13+E14</f>
        <v>56179567237</v>
      </c>
    </row>
    <row r="16" spans="2:7" ht="14.4" x14ac:dyDescent="0.3">
      <c r="B16" s="17" t="s">
        <v>61</v>
      </c>
      <c r="C16" s="245">
        <v>27</v>
      </c>
      <c r="D16" s="110">
        <v>-15283301520</v>
      </c>
      <c r="E16" s="110">
        <v>-17351511610</v>
      </c>
    </row>
    <row r="17" spans="2:5" ht="14.4" x14ac:dyDescent="0.3">
      <c r="B17" s="17" t="s">
        <v>62</v>
      </c>
      <c r="C17" s="245">
        <v>27</v>
      </c>
      <c r="D17" s="110">
        <v>-26522825042</v>
      </c>
      <c r="E17" s="110">
        <v>-28514559963</v>
      </c>
    </row>
    <row r="18" spans="2:5" ht="14.4" x14ac:dyDescent="0.3">
      <c r="B18" s="17" t="s">
        <v>63</v>
      </c>
      <c r="C18" s="245">
        <v>28</v>
      </c>
      <c r="D18" s="106">
        <v>1983998666</v>
      </c>
      <c r="E18" s="106">
        <v>466258563</v>
      </c>
    </row>
    <row r="19" spans="2:5" x14ac:dyDescent="0.25">
      <c r="B19" s="111" t="s">
        <v>64</v>
      </c>
      <c r="C19" s="112"/>
      <c r="D19" s="115">
        <f>SUM(D15:D18)</f>
        <v>26099998272</v>
      </c>
      <c r="E19" s="115">
        <f>SUM(E15:E18)</f>
        <v>10779754227</v>
      </c>
    </row>
    <row r="20" spans="2:5" ht="14.4" x14ac:dyDescent="0.3">
      <c r="B20" s="17" t="s">
        <v>65</v>
      </c>
      <c r="C20" s="245">
        <v>29</v>
      </c>
      <c r="D20" s="106">
        <v>27128161</v>
      </c>
      <c r="E20" s="106">
        <v>90384159</v>
      </c>
    </row>
    <row r="21" spans="2:5" ht="14.4" x14ac:dyDescent="0.3">
      <c r="B21" s="17" t="s">
        <v>66</v>
      </c>
      <c r="C21" s="245">
        <v>29</v>
      </c>
      <c r="D21" s="106">
        <v>-14467399001</v>
      </c>
      <c r="E21" s="106">
        <v>-7431046680</v>
      </c>
    </row>
    <row r="22" spans="2:5" x14ac:dyDescent="0.25">
      <c r="B22" s="113" t="s">
        <v>44</v>
      </c>
      <c r="C22" s="334"/>
      <c r="D22" s="115">
        <f>SUM(D19:D21)</f>
        <v>11659727432</v>
      </c>
      <c r="E22" s="115">
        <f>SUM(E19:E21)</f>
        <v>3439091706</v>
      </c>
    </row>
    <row r="23" spans="2:5" ht="14.4" x14ac:dyDescent="0.3">
      <c r="B23" s="17" t="s">
        <v>67</v>
      </c>
      <c r="C23" s="245">
        <v>30</v>
      </c>
      <c r="D23" s="106">
        <v>0</v>
      </c>
      <c r="E23" s="106">
        <v>0</v>
      </c>
    </row>
    <row r="24" spans="2:5" ht="31.2" customHeight="1" x14ac:dyDescent="0.25">
      <c r="B24" s="114" t="s">
        <v>68</v>
      </c>
      <c r="C24" s="112"/>
      <c r="D24" s="115">
        <f>D22+D23</f>
        <v>11659727432</v>
      </c>
      <c r="E24" s="115">
        <f>E22+E23</f>
        <v>3439091706</v>
      </c>
    </row>
    <row r="25" spans="2:5" ht="14.4" x14ac:dyDescent="0.3">
      <c r="B25" s="17" t="s">
        <v>69</v>
      </c>
      <c r="C25" s="245">
        <v>31</v>
      </c>
      <c r="D25" s="106">
        <v>0</v>
      </c>
      <c r="E25" s="106">
        <v>0</v>
      </c>
    </row>
    <row r="26" spans="2:5" ht="23.4" customHeight="1" x14ac:dyDescent="0.25">
      <c r="B26" s="114" t="s">
        <v>70</v>
      </c>
      <c r="C26" s="112"/>
      <c r="D26" s="115">
        <f>SUM(D24:D25)</f>
        <v>11659727432</v>
      </c>
      <c r="E26" s="115">
        <f>SUM(E24:E25)</f>
        <v>3439091706</v>
      </c>
    </row>
    <row r="27" spans="2:5" ht="14.4" x14ac:dyDescent="0.3">
      <c r="B27" s="1" t="s">
        <v>71</v>
      </c>
      <c r="C27" s="245">
        <v>32</v>
      </c>
      <c r="D27" s="106">
        <v>0</v>
      </c>
      <c r="E27" s="106">
        <v>-346910809</v>
      </c>
    </row>
    <row r="28" spans="2:5" x14ac:dyDescent="0.25">
      <c r="B28" s="111" t="s">
        <v>72</v>
      </c>
      <c r="C28" s="112"/>
      <c r="D28" s="115">
        <f>D26+D27</f>
        <v>11659727432</v>
      </c>
      <c r="E28" s="115">
        <f>E26+E27</f>
        <v>3092180897</v>
      </c>
    </row>
    <row r="29" spans="2:5" ht="14.4" x14ac:dyDescent="0.3">
      <c r="B29" s="17" t="s">
        <v>73</v>
      </c>
      <c r="C29" s="245">
        <v>33</v>
      </c>
      <c r="D29" s="116">
        <v>0</v>
      </c>
      <c r="E29" s="116">
        <v>0</v>
      </c>
    </row>
    <row r="30" spans="2:5" ht="14.4" x14ac:dyDescent="0.3">
      <c r="B30" s="17" t="s">
        <v>74</v>
      </c>
      <c r="C30" s="245">
        <v>34</v>
      </c>
      <c r="D30" s="106">
        <v>0</v>
      </c>
      <c r="E30" s="106">
        <v>0</v>
      </c>
    </row>
    <row r="31" spans="2:5" x14ac:dyDescent="0.25">
      <c r="B31" s="117" t="s">
        <v>75</v>
      </c>
      <c r="C31" s="247"/>
      <c r="D31" s="115">
        <f>D28+D29+D30</f>
        <v>11659727432</v>
      </c>
      <c r="E31" s="115">
        <f>E28+E29+E30</f>
        <v>3092180897</v>
      </c>
    </row>
    <row r="32" spans="2:5" ht="14.4" x14ac:dyDescent="0.3">
      <c r="B32" s="117" t="s">
        <v>76</v>
      </c>
      <c r="C32" s="245">
        <v>35</v>
      </c>
      <c r="D32" s="106">
        <v>58298.637159999998</v>
      </c>
      <c r="E32" s="106">
        <v>15460.904484999999</v>
      </c>
    </row>
    <row r="33" spans="1:7" x14ac:dyDescent="0.25">
      <c r="C33" s="133"/>
    </row>
    <row r="34" spans="1:7" x14ac:dyDescent="0.25">
      <c r="B34" s="118"/>
      <c r="C34" s="112"/>
      <c r="D34" s="119"/>
      <c r="E34" s="119"/>
    </row>
    <row r="35" spans="1:7" x14ac:dyDescent="0.25">
      <c r="B35" s="92" t="s">
        <v>48</v>
      </c>
    </row>
    <row r="41" spans="1:7" x14ac:dyDescent="0.25">
      <c r="A41" s="42"/>
      <c r="B41" s="292" t="s">
        <v>340</v>
      </c>
      <c r="C41" s="292"/>
      <c r="D41" s="56"/>
      <c r="E41" s="246" t="s">
        <v>341</v>
      </c>
      <c r="F41" s="78"/>
    </row>
    <row r="42" spans="1:7" ht="15" x14ac:dyDescent="0.25">
      <c r="A42" s="79"/>
      <c r="B42" s="292" t="s">
        <v>142</v>
      </c>
      <c r="C42" s="292"/>
      <c r="D42" s="82"/>
      <c r="E42" s="120" t="s">
        <v>143</v>
      </c>
      <c r="G42" s="83"/>
    </row>
    <row r="44" spans="1:7" x14ac:dyDescent="0.25">
      <c r="D44" s="121"/>
      <c r="E44" s="121"/>
    </row>
    <row r="45" spans="1:7" x14ac:dyDescent="0.25">
      <c r="B45" s="122"/>
      <c r="C45" s="123"/>
      <c r="D45" s="293"/>
      <c r="E45" s="293"/>
    </row>
    <row r="46" spans="1:7" x14ac:dyDescent="0.25">
      <c r="B46" s="124"/>
      <c r="C46" s="125"/>
      <c r="E46" s="126"/>
    </row>
    <row r="51" spans="2:5" x14ac:dyDescent="0.25">
      <c r="B51" s="103"/>
      <c r="D51" s="293"/>
      <c r="E51" s="293"/>
    </row>
  </sheetData>
  <mergeCells count="9">
    <mergeCell ref="C2:E2"/>
    <mergeCell ref="B42:C42"/>
    <mergeCell ref="D51:E51"/>
    <mergeCell ref="B7:E7"/>
    <mergeCell ref="B8:E8"/>
    <mergeCell ref="B9:E9"/>
    <mergeCell ref="B10:E10"/>
    <mergeCell ref="D45:E45"/>
    <mergeCell ref="B41:C41"/>
  </mergeCells>
  <pageMargins left="0.7" right="0.7" top="0.75" bottom="0.75" header="0.3" footer="0.3"/>
  <ignoredErrors>
    <ignoredError sqref="D16:E18 D25:E32 E24 E15 D20:E23 E19" unlockedFormula="1"/>
  </ignoredErrors>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4630D-09EE-4F92-9506-9F6E52750C01}">
  <sheetPr>
    <tabColor theme="3" tint="0.249977111117893"/>
  </sheetPr>
  <dimension ref="A1:U46"/>
  <sheetViews>
    <sheetView showGridLines="0" topLeftCell="A25" workbookViewId="0">
      <selection activeCell="P45" sqref="P45"/>
    </sheetView>
  </sheetViews>
  <sheetFormatPr baseColWidth="10" defaultColWidth="11.33203125" defaultRowHeight="13.2" x14ac:dyDescent="0.25"/>
  <cols>
    <col min="1" max="1" width="40.77734375" style="1" customWidth="1"/>
    <col min="2" max="2" width="0.77734375" style="1" customWidth="1"/>
    <col min="3" max="3" width="19.6640625" style="127" customWidth="1"/>
    <col min="4" max="4" width="2.6640625" style="127" hidden="1" customWidth="1"/>
    <col min="5" max="5" width="1" style="128" customWidth="1"/>
    <col min="6" max="6" width="18.109375" style="127" customWidth="1"/>
    <col min="7" max="7" width="0.77734375" style="128" customWidth="1"/>
    <col min="8" max="8" width="18.77734375" style="127" customWidth="1"/>
    <col min="9" max="9" width="1" style="128" customWidth="1"/>
    <col min="10" max="10" width="20" style="127" customWidth="1"/>
    <col min="11" max="11" width="0.77734375" style="128" customWidth="1"/>
    <col min="12" max="12" width="18.33203125" style="127" customWidth="1"/>
    <col min="13" max="13" width="0.77734375" style="128" customWidth="1"/>
    <col min="14" max="14" width="20.33203125" style="127" customWidth="1"/>
    <col min="15" max="15" width="1.109375" style="128" customWidth="1"/>
    <col min="16" max="16" width="19.77734375" style="127" customWidth="1"/>
    <col min="17" max="17" width="1.109375" style="130" customWidth="1"/>
    <col min="18" max="18" width="17.33203125" style="1" bestFit="1" customWidth="1"/>
    <col min="19" max="19" width="1.109375" style="1" customWidth="1"/>
    <col min="20" max="20" width="16.33203125" style="1" customWidth="1"/>
    <col min="21" max="21" width="15.44140625" style="1" bestFit="1" customWidth="1"/>
    <col min="22" max="16384" width="11.33203125" style="1"/>
  </cols>
  <sheetData>
    <row r="1" spans="1:21" ht="13.8" x14ac:dyDescent="0.25">
      <c r="H1" s="129"/>
    </row>
    <row r="3" spans="1:21" ht="13.8" x14ac:dyDescent="0.25">
      <c r="N3" s="131"/>
      <c r="R3" s="132"/>
    </row>
    <row r="4" spans="1:21" ht="13.8" x14ac:dyDescent="0.25">
      <c r="A4" s="295" t="s">
        <v>77</v>
      </c>
      <c r="B4" s="295"/>
      <c r="C4" s="295"/>
      <c r="D4" s="295"/>
      <c r="E4" s="295"/>
      <c r="F4" s="295"/>
      <c r="G4" s="295"/>
      <c r="H4" s="295"/>
      <c r="I4" s="295"/>
      <c r="J4" s="295"/>
      <c r="K4" s="295"/>
      <c r="L4" s="295"/>
      <c r="M4" s="295"/>
      <c r="N4" s="295"/>
      <c r="O4" s="295"/>
      <c r="P4" s="295"/>
      <c r="R4" s="132"/>
    </row>
    <row r="5" spans="1:21" ht="13.8" x14ac:dyDescent="0.25">
      <c r="A5" s="295" t="s">
        <v>1</v>
      </c>
      <c r="B5" s="295"/>
      <c r="C5" s="295"/>
      <c r="D5" s="295"/>
      <c r="E5" s="295"/>
      <c r="F5" s="295"/>
      <c r="G5" s="295"/>
      <c r="H5" s="295"/>
      <c r="I5" s="295"/>
      <c r="J5" s="295"/>
      <c r="K5" s="295"/>
      <c r="L5" s="295"/>
      <c r="M5" s="295"/>
      <c r="N5" s="295"/>
      <c r="O5" s="295"/>
      <c r="P5" s="295"/>
      <c r="R5" s="132"/>
    </row>
    <row r="6" spans="1:21" ht="13.8" x14ac:dyDescent="0.25">
      <c r="A6" s="296" t="s">
        <v>78</v>
      </c>
      <c r="B6" s="296"/>
      <c r="C6" s="296"/>
      <c r="D6" s="296"/>
      <c r="E6" s="296"/>
      <c r="F6" s="296"/>
      <c r="G6" s="296"/>
      <c r="H6" s="296"/>
      <c r="I6" s="296"/>
      <c r="J6" s="296"/>
      <c r="K6" s="296"/>
      <c r="L6" s="296"/>
      <c r="M6" s="296"/>
      <c r="N6" s="296"/>
      <c r="O6" s="296"/>
      <c r="P6" s="296"/>
      <c r="R6" s="132"/>
    </row>
    <row r="7" spans="1:21" ht="13.8" x14ac:dyDescent="0.25">
      <c r="A7" s="296" t="s">
        <v>79</v>
      </c>
      <c r="B7" s="296"/>
      <c r="C7" s="296"/>
      <c r="D7" s="296"/>
      <c r="E7" s="296"/>
      <c r="F7" s="296"/>
      <c r="G7" s="296"/>
      <c r="H7" s="296"/>
      <c r="I7" s="296"/>
      <c r="J7" s="296"/>
      <c r="K7" s="296"/>
      <c r="L7" s="296"/>
      <c r="M7" s="296"/>
      <c r="N7" s="296"/>
      <c r="O7" s="296"/>
      <c r="P7" s="296"/>
      <c r="R7" s="134"/>
    </row>
    <row r="8" spans="1:21" ht="13.8" x14ac:dyDescent="0.25">
      <c r="A8" s="133"/>
      <c r="B8" s="133"/>
      <c r="C8" s="133"/>
      <c r="D8" s="133"/>
      <c r="E8" s="133"/>
      <c r="F8" s="133"/>
      <c r="G8" s="133"/>
      <c r="H8" s="133"/>
      <c r="I8" s="133"/>
      <c r="J8" s="133"/>
      <c r="K8" s="133"/>
      <c r="L8" s="133"/>
      <c r="M8" s="133"/>
      <c r="N8" s="133"/>
      <c r="O8" s="133"/>
      <c r="P8" s="133"/>
      <c r="R8" s="132"/>
    </row>
    <row r="9" spans="1:21" ht="13.8" x14ac:dyDescent="0.25">
      <c r="A9" s="133"/>
      <c r="B9" s="133"/>
      <c r="C9" s="133"/>
      <c r="D9" s="133"/>
      <c r="E9" s="133"/>
      <c r="F9" s="133"/>
      <c r="G9" s="133"/>
      <c r="H9" s="133"/>
      <c r="I9" s="133"/>
      <c r="J9" s="133"/>
      <c r="K9" s="133"/>
      <c r="L9" s="133"/>
      <c r="M9" s="133"/>
      <c r="N9" s="133"/>
      <c r="O9" s="133"/>
      <c r="P9" s="133"/>
      <c r="R9" s="132"/>
    </row>
    <row r="10" spans="1:21" x14ac:dyDescent="0.25">
      <c r="A10" s="135"/>
      <c r="B10" s="135"/>
      <c r="C10" s="297" t="s">
        <v>80</v>
      </c>
      <c r="D10" s="297"/>
      <c r="E10" s="297"/>
      <c r="F10" s="297"/>
      <c r="G10" s="135"/>
      <c r="H10" s="135"/>
      <c r="I10" s="135"/>
      <c r="J10" s="135"/>
      <c r="K10" s="135"/>
      <c r="L10" s="297" t="s">
        <v>81</v>
      </c>
      <c r="M10" s="297"/>
      <c r="N10" s="297"/>
      <c r="O10" s="297"/>
      <c r="P10" s="297"/>
      <c r="R10" s="132"/>
    </row>
    <row r="11" spans="1:21" x14ac:dyDescent="0.25">
      <c r="A11" s="298"/>
      <c r="C11" s="299" t="s">
        <v>82</v>
      </c>
      <c r="D11" s="136" t="s">
        <v>83</v>
      </c>
      <c r="E11" s="137"/>
      <c r="F11" s="299" t="s">
        <v>84</v>
      </c>
      <c r="G11" s="137"/>
      <c r="H11" s="299" t="s">
        <v>38</v>
      </c>
      <c r="I11" s="137"/>
      <c r="J11" s="299" t="s">
        <v>85</v>
      </c>
      <c r="K11" s="137"/>
      <c r="L11" s="299" t="s">
        <v>39</v>
      </c>
      <c r="M11" s="137"/>
      <c r="N11" s="299" t="s">
        <v>86</v>
      </c>
      <c r="O11" s="137"/>
      <c r="P11" s="299" t="s">
        <v>43</v>
      </c>
      <c r="R11" s="299" t="s">
        <v>87</v>
      </c>
      <c r="S11" s="137"/>
      <c r="T11" s="299" t="s">
        <v>88</v>
      </c>
    </row>
    <row r="12" spans="1:21" x14ac:dyDescent="0.25">
      <c r="A12" s="298"/>
      <c r="C12" s="300"/>
      <c r="D12" s="136" t="s">
        <v>89</v>
      </c>
      <c r="E12" s="137"/>
      <c r="F12" s="300"/>
      <c r="G12" s="137"/>
      <c r="H12" s="300"/>
      <c r="I12" s="137"/>
      <c r="J12" s="300"/>
      <c r="K12" s="137"/>
      <c r="L12" s="300"/>
      <c r="M12" s="137"/>
      <c r="N12" s="300"/>
      <c r="O12" s="137"/>
      <c r="P12" s="300" t="s">
        <v>88</v>
      </c>
      <c r="R12" s="300"/>
      <c r="S12" s="137"/>
      <c r="T12" s="300"/>
    </row>
    <row r="13" spans="1:21" x14ac:dyDescent="0.25">
      <c r="R13" s="132"/>
    </row>
    <row r="14" spans="1:21" x14ac:dyDescent="0.25">
      <c r="A14" s="138" t="s">
        <v>90</v>
      </c>
      <c r="B14" s="111"/>
      <c r="C14" s="139">
        <v>200000000000</v>
      </c>
      <c r="F14" s="139"/>
      <c r="H14" s="139">
        <v>11423641075</v>
      </c>
      <c r="J14" s="139"/>
      <c r="L14" s="139">
        <v>3006068213</v>
      </c>
      <c r="N14" s="139"/>
      <c r="P14" s="139">
        <v>5432960441</v>
      </c>
      <c r="R14" s="139"/>
      <c r="S14" s="130"/>
      <c r="T14" s="139">
        <f>+C14+F14+H14+J14+L14+N14+P14+R14</f>
        <v>219862669729</v>
      </c>
      <c r="U14" s="130"/>
    </row>
    <row r="15" spans="1:21" x14ac:dyDescent="0.25">
      <c r="A15" s="1" t="s">
        <v>91</v>
      </c>
      <c r="R15" s="127"/>
      <c r="S15" s="130"/>
      <c r="T15" s="127"/>
      <c r="U15" s="130"/>
    </row>
    <row r="16" spans="1:21" x14ac:dyDescent="0.25">
      <c r="A16" s="138" t="s">
        <v>92</v>
      </c>
      <c r="C16" s="139"/>
      <c r="F16" s="139"/>
      <c r="H16" s="139"/>
      <c r="J16" s="139"/>
      <c r="L16" s="139">
        <v>0</v>
      </c>
      <c r="N16" s="139"/>
      <c r="P16" s="140">
        <v>0</v>
      </c>
      <c r="R16" s="139"/>
      <c r="S16" s="130"/>
      <c r="T16" s="139">
        <f>+C16+F16+H16+J16+L16+N16+P16+R16</f>
        <v>0</v>
      </c>
      <c r="U16" s="130"/>
    </row>
    <row r="17" spans="1:21" ht="26.4" x14ac:dyDescent="0.25">
      <c r="A17" s="141" t="s">
        <v>93</v>
      </c>
      <c r="N17" s="142"/>
      <c r="R17" s="132"/>
    </row>
    <row r="18" spans="1:21" x14ac:dyDescent="0.25">
      <c r="A18" s="138" t="s">
        <v>94</v>
      </c>
      <c r="C18" s="139"/>
      <c r="F18" s="139"/>
      <c r="H18" s="139"/>
      <c r="J18" s="139"/>
      <c r="L18" s="139"/>
      <c r="N18" s="139"/>
      <c r="P18" s="140"/>
      <c r="R18" s="139"/>
      <c r="S18" s="130"/>
      <c r="T18" s="139">
        <f>+C18+F18+H18+J18+L18+N18+P18+R18</f>
        <v>0</v>
      </c>
    </row>
    <row r="19" spans="1:21" ht="26.4" x14ac:dyDescent="0.25">
      <c r="A19" s="141" t="s">
        <v>95</v>
      </c>
      <c r="C19" s="127">
        <v>9936841759</v>
      </c>
      <c r="L19" s="142"/>
      <c r="P19" s="142"/>
      <c r="Q19" s="143"/>
      <c r="R19" s="132"/>
    </row>
    <row r="20" spans="1:21" x14ac:dyDescent="0.25">
      <c r="A20" s="138" t="s">
        <v>96</v>
      </c>
      <c r="C20" s="139"/>
      <c r="F20" s="139"/>
      <c r="H20" s="139"/>
      <c r="J20" s="139"/>
      <c r="L20" s="139"/>
      <c r="N20" s="139"/>
      <c r="P20" s="139"/>
      <c r="R20" s="139"/>
      <c r="S20" s="130"/>
      <c r="T20" s="139">
        <f>+C20+F20+H20+J20+L20+N20+P20+R20</f>
        <v>0</v>
      </c>
    </row>
    <row r="21" spans="1:21" x14ac:dyDescent="0.25">
      <c r="A21" s="138" t="s">
        <v>97</v>
      </c>
      <c r="C21" s="139"/>
      <c r="F21" s="139"/>
      <c r="H21" s="139"/>
      <c r="J21" s="139"/>
      <c r="L21" s="139"/>
      <c r="N21" s="139"/>
      <c r="P21" s="139"/>
      <c r="R21" s="139"/>
      <c r="S21" s="130"/>
      <c r="T21" s="139">
        <f>+C21+F21+H21+J21+L21+N21+P21+R21</f>
        <v>0</v>
      </c>
    </row>
    <row r="22" spans="1:21" x14ac:dyDescent="0.25">
      <c r="A22" s="138" t="s">
        <v>98</v>
      </c>
      <c r="C22" s="139"/>
      <c r="F22" s="139"/>
      <c r="H22" s="139"/>
      <c r="J22" s="139"/>
      <c r="L22" s="139"/>
      <c r="N22" s="139"/>
      <c r="P22" s="139">
        <v>3092180897</v>
      </c>
      <c r="R22" s="139"/>
      <c r="S22" s="130"/>
      <c r="T22" s="139">
        <f>+C22+F22+H22+J22+L22+N22+P22+R22</f>
        <v>3092180897</v>
      </c>
    </row>
    <row r="23" spans="1:21" x14ac:dyDescent="0.25">
      <c r="R23" s="132"/>
    </row>
    <row r="24" spans="1:21" ht="13.8" thickBot="1" x14ac:dyDescent="0.3">
      <c r="A24" s="138" t="s">
        <v>99</v>
      </c>
      <c r="B24" s="111"/>
      <c r="C24" s="144">
        <f>C16+C17+C18+C19+C20+C21+C22+C14</f>
        <v>209936841759</v>
      </c>
      <c r="D24" s="145">
        <f>SUM(D14:D22)</f>
        <v>0</v>
      </c>
      <c r="E24" s="146"/>
      <c r="F24" s="144">
        <f>F16+F17+F18+F19+F20+F21+F22</f>
        <v>0</v>
      </c>
      <c r="G24" s="146">
        <f>SUM(G14:G23)</f>
        <v>0</v>
      </c>
      <c r="H24" s="144">
        <f>H16+H17+H18+H19+H20+H21+H22+H14</f>
        <v>11423641075</v>
      </c>
      <c r="I24" s="146"/>
      <c r="J24" s="144">
        <f>J16+J17+J18+J19+J20+J21+J22</f>
        <v>0</v>
      </c>
      <c r="K24" s="146"/>
      <c r="L24" s="144">
        <f>L16+L17+L18+L19+L20+L21+L22+L14</f>
        <v>3006068213</v>
      </c>
      <c r="M24" s="146"/>
      <c r="N24" s="144">
        <f>N16+N17+N18+N19+N20+N21+N22</f>
        <v>0</v>
      </c>
      <c r="O24" s="146"/>
      <c r="P24" s="144">
        <f>P16+P17+P18+P19+P20+P21+P22+P14</f>
        <v>8525141338</v>
      </c>
      <c r="Q24" s="143"/>
      <c r="R24" s="144">
        <f>R16+R17+R18+R19+R20+R21+R22</f>
        <v>0</v>
      </c>
      <c r="S24" s="143"/>
      <c r="T24" s="144">
        <f>+C24+F24+H24+J24+L24+N24+P24+R24</f>
        <v>232891692385</v>
      </c>
      <c r="U24" s="147"/>
    </row>
    <row r="25" spans="1:21" ht="13.8" thickTop="1" x14ac:dyDescent="0.25">
      <c r="A25" s="148"/>
      <c r="B25" s="111"/>
      <c r="C25" s="149"/>
      <c r="D25" s="150"/>
      <c r="E25" s="150"/>
      <c r="F25" s="149"/>
      <c r="G25" s="150"/>
      <c r="H25" s="149"/>
      <c r="I25" s="150"/>
      <c r="J25" s="149"/>
      <c r="K25" s="150"/>
      <c r="L25" s="149"/>
      <c r="M25" s="150"/>
      <c r="N25" s="149"/>
      <c r="O25" s="150"/>
      <c r="P25" s="149"/>
      <c r="Q25" s="151"/>
      <c r="R25" s="149"/>
      <c r="S25" s="151"/>
      <c r="T25" s="149"/>
      <c r="U25" s="147"/>
    </row>
    <row r="26" spans="1:21" s="153" customFormat="1" x14ac:dyDescent="0.25">
      <c r="A26" s="152" t="s">
        <v>100</v>
      </c>
      <c r="C26" s="150">
        <v>0</v>
      </c>
      <c r="D26" s="154"/>
      <c r="E26" s="155"/>
      <c r="F26" s="150"/>
      <c r="G26" s="155"/>
      <c r="H26" s="150"/>
      <c r="I26" s="155"/>
      <c r="J26" s="150"/>
      <c r="K26" s="155"/>
      <c r="L26" s="150"/>
      <c r="M26" s="155"/>
      <c r="N26" s="150"/>
      <c r="O26" s="155"/>
      <c r="P26" s="156">
        <f>-C26</f>
        <v>0</v>
      </c>
      <c r="Q26" s="154"/>
      <c r="R26" s="150"/>
      <c r="S26" s="154"/>
      <c r="T26" s="150">
        <f>+C26+F26+H26+J26+L26+N26+P26+R26</f>
        <v>0</v>
      </c>
      <c r="U26" s="157"/>
    </row>
    <row r="27" spans="1:21" s="153" customFormat="1" x14ac:dyDescent="0.25">
      <c r="A27" s="152" t="s">
        <v>101</v>
      </c>
      <c r="C27" s="150">
        <v>10497907096</v>
      </c>
      <c r="D27" s="154"/>
      <c r="E27" s="155"/>
      <c r="F27" s="150"/>
      <c r="G27" s="155"/>
      <c r="H27" s="150"/>
      <c r="I27" s="155"/>
      <c r="J27" s="150"/>
      <c r="K27" s="155"/>
      <c r="L27" s="150"/>
      <c r="M27" s="155"/>
      <c r="N27" s="150"/>
      <c r="O27" s="155"/>
      <c r="P27" s="156">
        <f>-P24</f>
        <v>-8525141338</v>
      </c>
      <c r="Q27" s="154"/>
      <c r="R27" s="150"/>
      <c r="S27" s="154"/>
      <c r="T27" s="150">
        <f>+C27+F27+H27+J27+L27+N27+P27+R27</f>
        <v>1972765758</v>
      </c>
      <c r="U27" s="157"/>
    </row>
    <row r="28" spans="1:21" s="153" customFormat="1" x14ac:dyDescent="0.25">
      <c r="A28" s="152" t="s">
        <v>102</v>
      </c>
      <c r="C28" s="150"/>
      <c r="D28" s="154"/>
      <c r="E28" s="155"/>
      <c r="F28" s="150"/>
      <c r="G28" s="155"/>
      <c r="H28" s="150"/>
      <c r="I28" s="155"/>
      <c r="J28" s="150"/>
      <c r="K28" s="155"/>
      <c r="L28" s="150">
        <v>266585227</v>
      </c>
      <c r="M28" s="155"/>
      <c r="N28" s="150"/>
      <c r="O28" s="155"/>
      <c r="P28" s="156">
        <v>0</v>
      </c>
      <c r="Q28" s="154"/>
      <c r="R28" s="150"/>
      <c r="S28" s="154"/>
      <c r="T28" s="150">
        <f>+C28+F28+H28+J28+L28+N28+P28+R28</f>
        <v>266585227</v>
      </c>
      <c r="U28" s="157"/>
    </row>
    <row r="29" spans="1:21" ht="26.4" x14ac:dyDescent="0.25">
      <c r="A29" s="141" t="s">
        <v>103</v>
      </c>
      <c r="N29" s="142"/>
      <c r="R29" s="158"/>
      <c r="S29" s="147"/>
    </row>
    <row r="30" spans="1:21" x14ac:dyDescent="0.25">
      <c r="A30" s="138" t="s">
        <v>96</v>
      </c>
      <c r="B30" s="159"/>
      <c r="C30" s="139"/>
      <c r="F30" s="139"/>
      <c r="H30" s="139"/>
      <c r="J30" s="139"/>
      <c r="L30" s="139"/>
      <c r="N30" s="139"/>
      <c r="P30" s="139"/>
      <c r="R30" s="139"/>
      <c r="S30" s="130"/>
      <c r="T30" s="139">
        <f>+C30+F30+H30+J30+L30+N30+P30+R30</f>
        <v>0</v>
      </c>
    </row>
    <row r="31" spans="1:21" x14ac:dyDescent="0.25">
      <c r="A31" s="159" t="s">
        <v>104</v>
      </c>
      <c r="B31" s="159"/>
      <c r="L31" s="142"/>
      <c r="S31" s="127"/>
    </row>
    <row r="32" spans="1:21" x14ac:dyDescent="0.25">
      <c r="A32" s="138" t="s">
        <v>98</v>
      </c>
      <c r="C32" s="139"/>
      <c r="F32" s="139"/>
      <c r="H32" s="139"/>
      <c r="J32" s="139"/>
      <c r="L32" s="139"/>
      <c r="N32" s="139"/>
      <c r="P32" s="139">
        <v>11659727432</v>
      </c>
      <c r="R32" s="139"/>
      <c r="S32" s="130"/>
      <c r="T32" s="139">
        <f>+C32+F32+H32+J32+L32+N32+P32+R32</f>
        <v>11659727432</v>
      </c>
    </row>
    <row r="33" spans="1:21" x14ac:dyDescent="0.25">
      <c r="R33" s="132"/>
    </row>
    <row r="34" spans="1:21" ht="13.8" thickBot="1" x14ac:dyDescent="0.3">
      <c r="A34" s="138" t="s">
        <v>105</v>
      </c>
      <c r="B34" s="111"/>
      <c r="C34" s="144">
        <f>C24+C29+C30+C31+C32+C26+C27+C28</f>
        <v>220434748855</v>
      </c>
      <c r="D34" s="145">
        <f>SUM(D24:D32)</f>
        <v>0</v>
      </c>
      <c r="E34" s="160"/>
      <c r="F34" s="144">
        <f>F24+F29+F30+F31+F32</f>
        <v>0</v>
      </c>
      <c r="G34" s="160"/>
      <c r="H34" s="144">
        <f>H24+H29+H30+H31+H32+H26+H27+H28</f>
        <v>11423641075</v>
      </c>
      <c r="I34" s="160"/>
      <c r="J34" s="144">
        <f>J24+J29+J30+J31+J32</f>
        <v>0</v>
      </c>
      <c r="K34" s="160"/>
      <c r="L34" s="144">
        <f>L24+L29+L30+L31+L32+L26+L27+L28</f>
        <v>3272653440</v>
      </c>
      <c r="M34" s="160"/>
      <c r="N34" s="144">
        <f>N24+N29+N30+N31+N32</f>
        <v>0</v>
      </c>
      <c r="O34" s="160"/>
      <c r="P34" s="144">
        <f>P24+P29+P30+P31+P32+P26+P27+P28</f>
        <v>11659727432</v>
      </c>
      <c r="R34" s="144">
        <f>R24+R29+R30+R31+R32</f>
        <v>0</v>
      </c>
      <c r="S34" s="143"/>
      <c r="T34" s="144">
        <f>T24+T29+T30+T31+T32+T27+T28</f>
        <v>246790770802</v>
      </c>
      <c r="U34" s="147"/>
    </row>
    <row r="35" spans="1:21" ht="13.8" thickTop="1" x14ac:dyDescent="0.25">
      <c r="A35" s="111"/>
      <c r="B35" s="111"/>
      <c r="C35" s="161"/>
      <c r="D35" s="162"/>
      <c r="E35" s="160"/>
      <c r="F35" s="161"/>
      <c r="G35" s="160"/>
      <c r="H35" s="161"/>
      <c r="I35" s="160"/>
      <c r="J35" s="161"/>
      <c r="K35" s="160"/>
      <c r="L35" s="161"/>
      <c r="M35" s="160"/>
      <c r="N35" s="161"/>
      <c r="O35" s="160"/>
      <c r="P35" s="161"/>
      <c r="R35" s="163"/>
    </row>
    <row r="36" spans="1:21" x14ac:dyDescent="0.25">
      <c r="A36" s="1" t="s">
        <v>48</v>
      </c>
      <c r="C36" s="143"/>
      <c r="D36" s="143"/>
      <c r="E36" s="164"/>
      <c r="F36" s="143"/>
      <c r="G36" s="164"/>
      <c r="H36" s="1"/>
      <c r="I36" s="1"/>
      <c r="K36" s="164"/>
      <c r="L36" s="143"/>
      <c r="M36" s="164"/>
      <c r="N36" s="143"/>
      <c r="O36" s="164"/>
      <c r="P36" s="143"/>
      <c r="U36" s="147"/>
    </row>
    <row r="37" spans="1:21" x14ac:dyDescent="0.25">
      <c r="C37" s="143"/>
      <c r="D37" s="143"/>
      <c r="E37" s="164"/>
      <c r="F37" s="143"/>
      <c r="G37" s="164"/>
      <c r="H37" s="1"/>
      <c r="I37" s="1"/>
      <c r="K37" s="164"/>
      <c r="L37" s="143"/>
      <c r="M37" s="164"/>
      <c r="N37" s="143"/>
      <c r="O37" s="164"/>
      <c r="P37" s="143"/>
    </row>
    <row r="38" spans="1:21" x14ac:dyDescent="0.25">
      <c r="C38" s="143"/>
      <c r="D38" s="143"/>
      <c r="E38" s="164"/>
      <c r="F38" s="143"/>
      <c r="G38" s="164"/>
      <c r="H38" s="1"/>
      <c r="I38" s="1"/>
      <c r="K38" s="164"/>
      <c r="L38" s="143"/>
      <c r="M38" s="164"/>
      <c r="N38" s="143"/>
      <c r="O38" s="164"/>
      <c r="P38" s="143"/>
    </row>
    <row r="39" spans="1:21" x14ac:dyDescent="0.25">
      <c r="A39" s="301" t="s">
        <v>106</v>
      </c>
      <c r="B39" s="301"/>
      <c r="C39" s="301"/>
      <c r="D39" s="301"/>
      <c r="E39" s="301"/>
      <c r="F39" s="301"/>
      <c r="G39" s="301"/>
      <c r="H39" s="301"/>
      <c r="I39" s="301"/>
      <c r="J39" s="301"/>
      <c r="K39" s="301"/>
      <c r="L39" s="301"/>
      <c r="M39" s="301"/>
      <c r="N39" s="301"/>
      <c r="O39" s="301"/>
      <c r="P39" s="301"/>
      <c r="Q39" s="301"/>
      <c r="R39" s="301"/>
      <c r="S39" s="301"/>
      <c r="T39" s="301"/>
    </row>
    <row r="40" spans="1:21" x14ac:dyDescent="0.25">
      <c r="C40" s="143"/>
      <c r="D40" s="143"/>
      <c r="E40" s="164"/>
      <c r="F40" s="143"/>
      <c r="G40" s="164"/>
      <c r="H40" s="1"/>
      <c r="I40" s="1"/>
      <c r="K40" s="164"/>
      <c r="L40" s="143"/>
      <c r="M40" s="164"/>
      <c r="N40" s="143"/>
      <c r="O40" s="164"/>
      <c r="P40" s="143"/>
    </row>
    <row r="41" spans="1:21" x14ac:dyDescent="0.25">
      <c r="C41" s="143"/>
      <c r="D41" s="143"/>
      <c r="E41" s="164"/>
      <c r="F41" s="143"/>
      <c r="G41" s="164"/>
      <c r="H41" s="1"/>
      <c r="I41" s="1"/>
      <c r="K41" s="164"/>
      <c r="L41" s="143"/>
      <c r="M41" s="164"/>
      <c r="N41" s="143"/>
      <c r="O41" s="164"/>
      <c r="P41" s="143"/>
    </row>
    <row r="42" spans="1:21" x14ac:dyDescent="0.25">
      <c r="C42" s="143"/>
      <c r="D42" s="143"/>
      <c r="E42" s="164"/>
      <c r="F42" s="143"/>
      <c r="G42" s="164"/>
      <c r="H42" s="1"/>
      <c r="I42" s="1"/>
      <c r="K42" s="164"/>
      <c r="L42" s="143"/>
      <c r="M42" s="164"/>
      <c r="N42" s="143"/>
      <c r="O42" s="164"/>
      <c r="P42" s="143"/>
    </row>
    <row r="43" spans="1:21" x14ac:dyDescent="0.25">
      <c r="C43" s="143"/>
      <c r="D43" s="143"/>
      <c r="E43" s="164"/>
      <c r="F43" s="143"/>
      <c r="G43" s="164"/>
      <c r="H43" s="1"/>
      <c r="I43" s="1"/>
      <c r="K43" s="164"/>
      <c r="L43" s="143"/>
      <c r="M43" s="164"/>
      <c r="N43" s="143"/>
      <c r="O43" s="164"/>
      <c r="P43" s="143"/>
    </row>
    <row r="45" spans="1:21" s="17" customFormat="1" ht="13.8" x14ac:dyDescent="0.25">
      <c r="A45" s="42"/>
      <c r="B45" s="42"/>
      <c r="C45" s="42"/>
      <c r="D45" s="56"/>
      <c r="E45" s="78"/>
      <c r="F45" s="78"/>
    </row>
    <row r="46" spans="1:21" s="17" customFormat="1" ht="15" x14ac:dyDescent="0.25">
      <c r="A46" s="79"/>
      <c r="B46" s="291"/>
      <c r="C46" s="291"/>
      <c r="D46" s="82"/>
      <c r="G46" s="83"/>
      <c r="I46" s="81"/>
      <c r="J46" s="291" t="s">
        <v>143</v>
      </c>
      <c r="K46" s="291"/>
    </row>
  </sheetData>
  <mergeCells count="19">
    <mergeCell ref="N11:N12"/>
    <mergeCell ref="P11:P12"/>
    <mergeCell ref="R11:R12"/>
    <mergeCell ref="T11:T12"/>
    <mergeCell ref="A39:T39"/>
    <mergeCell ref="L11:L12"/>
    <mergeCell ref="B46:C46"/>
    <mergeCell ref="J46:K46"/>
    <mergeCell ref="A11:A12"/>
    <mergeCell ref="C11:C12"/>
    <mergeCell ref="F11:F12"/>
    <mergeCell ref="H11:H12"/>
    <mergeCell ref="J11:J12"/>
    <mergeCell ref="A4:P4"/>
    <mergeCell ref="A5:P5"/>
    <mergeCell ref="A6:P6"/>
    <mergeCell ref="A7:P7"/>
    <mergeCell ref="C10:F10"/>
    <mergeCell ref="L10:P10"/>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76036-DC12-428D-AAA4-1B20511C6880}">
  <sheetPr>
    <tabColor theme="3" tint="0.249977111117893"/>
  </sheetPr>
  <dimension ref="B2:K51"/>
  <sheetViews>
    <sheetView showGridLines="0" topLeftCell="A32" workbookViewId="0">
      <selection activeCell="D62" sqref="D62"/>
    </sheetView>
  </sheetViews>
  <sheetFormatPr baseColWidth="10" defaultColWidth="10.77734375" defaultRowHeight="13.8" x14ac:dyDescent="0.25"/>
  <cols>
    <col min="1" max="1" width="4.109375" style="17" customWidth="1"/>
    <col min="2" max="2" width="78" style="17" customWidth="1"/>
    <col min="3" max="3" width="21.109375" style="173" customWidth="1"/>
    <col min="4" max="4" width="27.6640625" style="173" customWidth="1"/>
    <col min="5" max="5" width="2.33203125" style="17" customWidth="1"/>
    <col min="6" max="6" width="5.33203125" style="17" customWidth="1"/>
    <col min="7" max="7" width="2.109375" style="17" customWidth="1"/>
    <col min="8" max="8" width="4.33203125" style="17" customWidth="1"/>
    <col min="9" max="9" width="21.33203125" style="17" customWidth="1"/>
    <col min="10" max="10" width="16.33203125" style="173" bestFit="1" customWidth="1"/>
    <col min="11" max="16384" width="10.77734375" style="17"/>
  </cols>
  <sheetData>
    <row r="2" spans="2:10" x14ac:dyDescent="0.25">
      <c r="B2" s="167"/>
      <c r="C2" s="168"/>
      <c r="D2" s="168"/>
      <c r="J2" s="17"/>
    </row>
    <row r="3" spans="2:10" hidden="1" x14ac:dyDescent="0.25">
      <c r="B3" s="302"/>
      <c r="C3" s="302"/>
      <c r="D3" s="302"/>
      <c r="J3" s="17"/>
    </row>
    <row r="4" spans="2:10" x14ac:dyDescent="0.25">
      <c r="B4" s="167"/>
      <c r="C4" s="168"/>
      <c r="D4" s="168"/>
      <c r="J4" s="17"/>
    </row>
    <row r="5" spans="2:10" s="1" customFormat="1" x14ac:dyDescent="0.25">
      <c r="B5" s="295" t="s">
        <v>107</v>
      </c>
      <c r="C5" s="295"/>
      <c r="D5" s="295"/>
    </row>
    <row r="6" spans="2:10" s="1" customFormat="1" x14ac:dyDescent="0.25">
      <c r="B6" s="295" t="s">
        <v>108</v>
      </c>
      <c r="C6" s="295"/>
      <c r="D6" s="295"/>
    </row>
    <row r="7" spans="2:10" s="1" customFormat="1" x14ac:dyDescent="0.25">
      <c r="B7" s="303" t="s">
        <v>78</v>
      </c>
      <c r="C7" s="303"/>
      <c r="D7" s="303"/>
    </row>
    <row r="8" spans="2:10" s="1" customFormat="1" x14ac:dyDescent="0.25">
      <c r="B8" s="303" t="s">
        <v>109</v>
      </c>
      <c r="C8" s="303"/>
      <c r="D8" s="303"/>
    </row>
    <row r="9" spans="2:10" s="1" customFormat="1" x14ac:dyDescent="0.25">
      <c r="B9" s="169"/>
      <c r="C9" s="169"/>
      <c r="D9" s="169"/>
    </row>
    <row r="10" spans="2:10" s="1" customFormat="1" x14ac:dyDescent="0.25">
      <c r="B10" s="169"/>
      <c r="C10" s="169"/>
      <c r="D10" s="169"/>
    </row>
    <row r="11" spans="2:10" s="1" customFormat="1" ht="13.2" x14ac:dyDescent="0.25">
      <c r="B11" s="170"/>
      <c r="C11" s="171" t="s">
        <v>110</v>
      </c>
      <c r="D11" s="171" t="s">
        <v>111</v>
      </c>
    </row>
    <row r="12" spans="2:10" s="1" customFormat="1" x14ac:dyDescent="0.25">
      <c r="B12" s="17"/>
      <c r="C12" s="172"/>
      <c r="D12" s="172"/>
    </row>
    <row r="13" spans="2:10" s="1" customFormat="1" x14ac:dyDescent="0.25">
      <c r="B13" s="131" t="s">
        <v>112</v>
      </c>
      <c r="C13" s="173"/>
      <c r="D13" s="173"/>
      <c r="J13" s="127"/>
    </row>
    <row r="14" spans="2:10" s="1" customFormat="1" ht="13.2" x14ac:dyDescent="0.25">
      <c r="B14" s="10" t="s">
        <v>113</v>
      </c>
      <c r="C14" s="174">
        <v>114525131094</v>
      </c>
      <c r="D14" s="175">
        <v>137435144546</v>
      </c>
      <c r="J14" s="127"/>
    </row>
    <row r="15" spans="2:10" s="1" customFormat="1" ht="13.2" x14ac:dyDescent="0.25">
      <c r="B15" s="10" t="s">
        <v>114</v>
      </c>
      <c r="C15" s="176">
        <v>-55244231512</v>
      </c>
      <c r="D15" s="177">
        <v>-142509970689</v>
      </c>
      <c r="G15" s="147"/>
      <c r="I15" s="178"/>
      <c r="J15" s="178"/>
    </row>
    <row r="16" spans="2:10" s="1" customFormat="1" ht="13.2" x14ac:dyDescent="0.25">
      <c r="B16" s="10" t="s">
        <v>115</v>
      </c>
      <c r="C16" s="174">
        <v>0</v>
      </c>
      <c r="D16" s="177">
        <v>0</v>
      </c>
      <c r="G16" s="147"/>
      <c r="I16" s="179"/>
      <c r="J16" s="127"/>
    </row>
    <row r="17" spans="2:10" s="1" customFormat="1" ht="13.2" x14ac:dyDescent="0.25">
      <c r="B17" s="10" t="s">
        <v>116</v>
      </c>
      <c r="C17" s="176">
        <v>-12774334052</v>
      </c>
      <c r="D17" s="177">
        <v>-8453459814</v>
      </c>
      <c r="G17" s="147"/>
      <c r="I17" s="179"/>
      <c r="J17" s="127"/>
    </row>
    <row r="18" spans="2:10" s="1" customFormat="1" ht="13.2" x14ac:dyDescent="0.25">
      <c r="B18" s="10" t="s">
        <v>117</v>
      </c>
      <c r="C18" s="176">
        <v>3381309838</v>
      </c>
      <c r="D18" s="177">
        <v>4389501117</v>
      </c>
      <c r="G18" s="147"/>
      <c r="J18" s="127"/>
    </row>
    <row r="19" spans="2:10" s="1" customFormat="1" ht="13.2" x14ac:dyDescent="0.25">
      <c r="B19" s="10" t="s">
        <v>118</v>
      </c>
      <c r="C19" s="176">
        <v>-233087253</v>
      </c>
      <c r="D19" s="177">
        <v>-879105189</v>
      </c>
      <c r="G19" s="147"/>
      <c r="J19" s="127"/>
    </row>
    <row r="20" spans="2:10" s="1" customFormat="1" x14ac:dyDescent="0.25">
      <c r="B20" s="180" t="s">
        <v>119</v>
      </c>
      <c r="C20" s="181">
        <f>SUM(C14:C19)</f>
        <v>49654788115</v>
      </c>
      <c r="D20" s="181">
        <f>SUM(D14:D19)</f>
        <v>-10017890029</v>
      </c>
      <c r="I20" s="134"/>
      <c r="J20" s="127"/>
    </row>
    <row r="21" spans="2:10" s="1" customFormat="1" x14ac:dyDescent="0.25">
      <c r="B21" s="17"/>
      <c r="C21" s="173"/>
      <c r="D21" s="173"/>
      <c r="J21" s="127"/>
    </row>
    <row r="22" spans="2:10" s="1" customFormat="1" x14ac:dyDescent="0.25">
      <c r="B22" s="131" t="s">
        <v>120</v>
      </c>
      <c r="C22" s="173"/>
      <c r="D22" s="173"/>
      <c r="J22" s="127"/>
    </row>
    <row r="23" spans="2:10" s="1" customFormat="1" ht="13.2" x14ac:dyDescent="0.25">
      <c r="B23" s="10" t="s">
        <v>121</v>
      </c>
      <c r="C23" s="182">
        <v>-42109876131</v>
      </c>
      <c r="D23" s="183">
        <v>-100250499888</v>
      </c>
      <c r="G23" s="147"/>
      <c r="J23" s="127"/>
    </row>
    <row r="24" spans="2:10" s="1" customFormat="1" ht="13.2" x14ac:dyDescent="0.25">
      <c r="B24" s="10" t="s">
        <v>122</v>
      </c>
      <c r="C24" s="182">
        <v>0</v>
      </c>
      <c r="D24" s="182">
        <v>0</v>
      </c>
      <c r="G24" s="147"/>
      <c r="J24" s="127"/>
    </row>
    <row r="25" spans="2:10" s="1" customFormat="1" ht="13.2" x14ac:dyDescent="0.25">
      <c r="B25" s="10" t="s">
        <v>123</v>
      </c>
      <c r="C25" s="182">
        <v>0</v>
      </c>
      <c r="D25" s="182">
        <v>0</v>
      </c>
      <c r="J25" s="127"/>
    </row>
    <row r="26" spans="2:10" s="1" customFormat="1" ht="13.2" x14ac:dyDescent="0.25">
      <c r="B26" s="10" t="s">
        <v>124</v>
      </c>
      <c r="C26" s="182">
        <v>0</v>
      </c>
      <c r="D26" s="182">
        <v>0</v>
      </c>
      <c r="J26" s="127"/>
    </row>
    <row r="27" spans="2:10" s="1" customFormat="1" ht="13.2" x14ac:dyDescent="0.25">
      <c r="B27" s="10" t="s">
        <v>125</v>
      </c>
      <c r="C27" s="182">
        <v>0</v>
      </c>
      <c r="D27" s="182">
        <v>0</v>
      </c>
      <c r="J27" s="127"/>
    </row>
    <row r="28" spans="2:10" s="1" customFormat="1" ht="13.2" x14ac:dyDescent="0.25">
      <c r="B28" s="10" t="s">
        <v>126</v>
      </c>
      <c r="C28" s="182">
        <v>0</v>
      </c>
      <c r="D28" s="182">
        <v>0</v>
      </c>
      <c r="J28" s="127"/>
    </row>
    <row r="29" spans="2:10" s="1" customFormat="1" x14ac:dyDescent="0.25">
      <c r="B29" s="180" t="s">
        <v>127</v>
      </c>
      <c r="C29" s="181">
        <f>SUM(C23:C28)</f>
        <v>-42109876131</v>
      </c>
      <c r="D29" s="181">
        <f>SUM(D23:D28)</f>
        <v>-100250499888</v>
      </c>
      <c r="J29" s="127"/>
    </row>
    <row r="30" spans="2:10" s="1" customFormat="1" x14ac:dyDescent="0.25">
      <c r="B30" s="17"/>
      <c r="C30" s="173"/>
      <c r="D30" s="173"/>
      <c r="J30" s="127"/>
    </row>
    <row r="31" spans="2:10" s="1" customFormat="1" x14ac:dyDescent="0.25">
      <c r="B31" s="131" t="s">
        <v>128</v>
      </c>
      <c r="C31" s="173"/>
      <c r="D31" s="173"/>
      <c r="J31" s="127"/>
    </row>
    <row r="32" spans="2:10" s="1" customFormat="1" ht="13.2" x14ac:dyDescent="0.25">
      <c r="B32" s="10" t="s">
        <v>129</v>
      </c>
      <c r="C32" s="182">
        <v>-11848753332</v>
      </c>
      <c r="D32" s="183">
        <v>103076920062</v>
      </c>
      <c r="I32" s="184"/>
      <c r="J32" s="127"/>
    </row>
    <row r="33" spans="2:10" s="1" customFormat="1" ht="13.2" x14ac:dyDescent="0.25">
      <c r="B33" s="10" t="s">
        <v>130</v>
      </c>
      <c r="C33" s="182">
        <v>0</v>
      </c>
      <c r="D33" s="182">
        <v>0</v>
      </c>
      <c r="J33" s="127"/>
    </row>
    <row r="34" spans="2:10" s="1" customFormat="1" ht="13.2" x14ac:dyDescent="0.25">
      <c r="B34" s="10" t="s">
        <v>131</v>
      </c>
      <c r="C34" s="182">
        <v>0</v>
      </c>
      <c r="D34" s="182">
        <v>0</v>
      </c>
      <c r="J34" s="127"/>
    </row>
    <row r="35" spans="2:10" s="1" customFormat="1" x14ac:dyDescent="0.25">
      <c r="B35" s="180" t="s">
        <v>132</v>
      </c>
      <c r="C35" s="181">
        <f>C32+C33+C34</f>
        <v>-11848753332</v>
      </c>
      <c r="D35" s="181">
        <f>D32+D33+D34</f>
        <v>103076920062</v>
      </c>
      <c r="J35" s="127"/>
    </row>
    <row r="36" spans="2:10" s="1" customFormat="1" ht="13.2" x14ac:dyDescent="0.25">
      <c r="B36" s="185"/>
      <c r="C36" s="186"/>
      <c r="D36" s="186"/>
      <c r="J36" s="187"/>
    </row>
    <row r="37" spans="2:10" s="1" customFormat="1" ht="13.2" x14ac:dyDescent="0.25">
      <c r="B37" s="188" t="s">
        <v>133</v>
      </c>
      <c r="C37" s="182">
        <f>+C35+C29+C20</f>
        <v>-4303841348</v>
      </c>
      <c r="D37" s="182">
        <f>+D35+D29+D20</f>
        <v>-7191469855</v>
      </c>
      <c r="J37" s="127"/>
    </row>
    <row r="38" spans="2:10" x14ac:dyDescent="0.25">
      <c r="B38" s="188" t="s">
        <v>134</v>
      </c>
      <c r="C38" s="182">
        <v>-1693064949</v>
      </c>
      <c r="D38" s="182">
        <v>1022413134</v>
      </c>
    </row>
    <row r="39" spans="2:10" s="1" customFormat="1" ht="13.2" x14ac:dyDescent="0.25">
      <c r="B39" s="188" t="s">
        <v>135</v>
      </c>
      <c r="C39" s="189">
        <f>+D41</f>
        <v>10751204612</v>
      </c>
      <c r="D39" s="189">
        <v>16920261333</v>
      </c>
      <c r="I39" s="127"/>
      <c r="J39" s="127"/>
    </row>
    <row r="40" spans="2:10" s="1" customFormat="1" ht="13.2" x14ac:dyDescent="0.25">
      <c r="B40" s="10"/>
      <c r="C40" s="189"/>
      <c r="D40" s="189"/>
      <c r="I40" s="127"/>
      <c r="J40" s="127"/>
    </row>
    <row r="41" spans="2:10" s="1" customFormat="1" x14ac:dyDescent="0.25">
      <c r="B41" s="180" t="s">
        <v>136</v>
      </c>
      <c r="C41" s="181">
        <f>+SUM(C37:C39)</f>
        <v>4754298315</v>
      </c>
      <c r="D41" s="181">
        <f>+SUM(D37:D39)</f>
        <v>10751204612</v>
      </c>
      <c r="J41" s="127"/>
    </row>
    <row r="42" spans="2:10" s="1" customFormat="1" x14ac:dyDescent="0.25">
      <c r="B42" s="17"/>
      <c r="C42" s="190" t="e">
        <v>#REF!</v>
      </c>
      <c r="D42" s="191"/>
      <c r="J42" s="127"/>
    </row>
    <row r="43" spans="2:10" x14ac:dyDescent="0.25">
      <c r="B43" s="17" t="s">
        <v>48</v>
      </c>
      <c r="C43" s="143"/>
      <c r="D43" s="143"/>
    </row>
    <row r="44" spans="2:10" x14ac:dyDescent="0.25">
      <c r="C44" s="143"/>
      <c r="D44" s="143"/>
    </row>
    <row r="45" spans="2:10" x14ac:dyDescent="0.25">
      <c r="C45" s="143"/>
      <c r="D45" s="143"/>
    </row>
    <row r="46" spans="2:10" x14ac:dyDescent="0.25">
      <c r="C46" s="143"/>
      <c r="D46" s="143"/>
    </row>
    <row r="47" spans="2:10" x14ac:dyDescent="0.25">
      <c r="C47" s="191"/>
      <c r="D47" s="191"/>
    </row>
    <row r="48" spans="2:10" x14ac:dyDescent="0.25">
      <c r="C48" s="191"/>
      <c r="D48" s="191"/>
    </row>
    <row r="49" spans="2:11" x14ac:dyDescent="0.25">
      <c r="B49" s="42"/>
      <c r="C49" s="42"/>
      <c r="D49" s="56"/>
      <c r="E49" s="78"/>
      <c r="F49" s="78"/>
      <c r="J49" s="17"/>
    </row>
    <row r="50" spans="2:11" ht="15" x14ac:dyDescent="0.25">
      <c r="B50" s="120"/>
      <c r="C50" s="192"/>
      <c r="D50" s="292"/>
      <c r="E50" s="292"/>
      <c r="G50" s="83"/>
      <c r="I50" s="120"/>
    </row>
    <row r="51" spans="2:11" x14ac:dyDescent="0.25">
      <c r="B51" s="1"/>
      <c r="C51" s="127"/>
      <c r="D51" s="127"/>
      <c r="E51" s="128"/>
      <c r="F51" s="127"/>
      <c r="G51" s="128"/>
      <c r="H51" s="127"/>
      <c r="I51" s="128"/>
      <c r="J51" s="127"/>
      <c r="K51" s="128"/>
    </row>
  </sheetData>
  <mergeCells count="6">
    <mergeCell ref="D50:E50"/>
    <mergeCell ref="B3:D3"/>
    <mergeCell ref="B5:D5"/>
    <mergeCell ref="B6:D6"/>
    <mergeCell ref="B7:D7"/>
    <mergeCell ref="B8:D8"/>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FC9A-3554-4225-B401-090C46E8DD21}">
  <sheetPr>
    <tabColor theme="3" tint="0.249977111117893"/>
  </sheetPr>
  <dimension ref="B1:N598"/>
  <sheetViews>
    <sheetView showGridLines="0" topLeftCell="A587" zoomScale="85" zoomScaleNormal="85" workbookViewId="0">
      <selection activeCell="F592" sqref="F592"/>
    </sheetView>
  </sheetViews>
  <sheetFormatPr baseColWidth="10" defaultColWidth="11.33203125" defaultRowHeight="13.8" x14ac:dyDescent="0.25"/>
  <cols>
    <col min="1" max="1" width="3.21875" style="17" customWidth="1"/>
    <col min="2" max="2" width="16.88671875" style="17" customWidth="1"/>
    <col min="3" max="3" width="18.5546875" style="17" customWidth="1"/>
    <col min="4" max="4" width="11.33203125" style="17"/>
    <col min="5" max="5" width="15" style="17" bestFit="1" customWidth="1"/>
    <col min="6" max="6" width="15.44140625" style="17" customWidth="1"/>
    <col min="7" max="7" width="15.77734375" style="17" customWidth="1"/>
    <col min="8" max="9" width="16.44140625" style="17" customWidth="1"/>
    <col min="10" max="10" width="17.6640625" style="17" customWidth="1"/>
    <col min="11" max="16384" width="11.33203125" style="17"/>
  </cols>
  <sheetData>
    <row r="1" spans="2:13" ht="15" customHeight="1" x14ac:dyDescent="0.25">
      <c r="J1" s="18"/>
    </row>
    <row r="7" spans="2:13" ht="46.8" customHeight="1" x14ac:dyDescent="0.25">
      <c r="B7" s="16" t="s">
        <v>137</v>
      </c>
      <c r="C7" s="16"/>
      <c r="D7" s="16"/>
      <c r="E7" s="16"/>
      <c r="F7" s="16"/>
      <c r="G7" s="16"/>
      <c r="H7" s="328" t="str">
        <f>+[1]Indice!$B$6</f>
        <v>AL 30 DE SETIEMBRE "2024" COMPARATIVO CON 30 DE SETIEMBRE "2023"</v>
      </c>
      <c r="I7" s="328"/>
      <c r="J7" s="279"/>
      <c r="K7" s="19"/>
      <c r="L7" s="19"/>
      <c r="M7" s="19"/>
    </row>
    <row r="8" spans="2:13" x14ac:dyDescent="0.25">
      <c r="B8" s="19" t="s">
        <v>138</v>
      </c>
      <c r="C8" s="19"/>
      <c r="D8" s="19"/>
      <c r="E8" s="19"/>
      <c r="F8" s="19"/>
      <c r="G8" s="19" t="s">
        <v>139</v>
      </c>
      <c r="H8" s="19"/>
      <c r="I8" s="19"/>
      <c r="J8" s="19"/>
      <c r="K8" s="19"/>
      <c r="L8" s="19"/>
      <c r="M8" s="19"/>
    </row>
    <row r="9" spans="2:13" x14ac:dyDescent="0.25">
      <c r="B9" s="309" t="s">
        <v>53</v>
      </c>
      <c r="C9" s="309"/>
      <c r="D9" s="309"/>
      <c r="E9" s="309"/>
      <c r="F9" s="309"/>
      <c r="G9" s="309"/>
      <c r="H9" s="309"/>
      <c r="I9" s="309"/>
      <c r="J9" s="309"/>
      <c r="K9" s="20"/>
      <c r="L9" s="20"/>
      <c r="M9" s="20"/>
    </row>
    <row r="10" spans="2:13" x14ac:dyDescent="0.25">
      <c r="B10" s="20"/>
      <c r="C10" s="20"/>
      <c r="D10" s="20"/>
      <c r="E10" s="20"/>
      <c r="F10" s="20"/>
      <c r="G10" s="20"/>
      <c r="H10" s="20"/>
      <c r="I10" s="20"/>
      <c r="J10" s="20"/>
      <c r="K10" s="20"/>
      <c r="L10" s="20"/>
      <c r="M10" s="20"/>
    </row>
    <row r="12" spans="2:13" ht="19.95" customHeight="1" x14ac:dyDescent="0.25">
      <c r="B12" s="16" t="s">
        <v>140</v>
      </c>
      <c r="C12" s="16"/>
      <c r="D12" s="16"/>
      <c r="E12" s="16"/>
      <c r="F12" s="16"/>
      <c r="G12" s="16"/>
      <c r="H12" s="16"/>
      <c r="I12" s="16"/>
      <c r="J12" s="16"/>
      <c r="K12" s="310"/>
      <c r="L12" s="310"/>
      <c r="M12" s="310"/>
    </row>
    <row r="13" spans="2:13" x14ac:dyDescent="0.25">
      <c r="B13" s="311"/>
      <c r="C13" s="311"/>
      <c r="D13" s="311"/>
      <c r="E13" s="311"/>
      <c r="F13" s="311"/>
      <c r="G13" s="311"/>
      <c r="H13" s="311"/>
      <c r="I13" s="311"/>
      <c r="J13" s="311"/>
    </row>
    <row r="14" spans="2:13" x14ac:dyDescent="0.25">
      <c r="B14" s="312" t="s">
        <v>224</v>
      </c>
      <c r="C14" s="312"/>
      <c r="D14" s="312"/>
      <c r="E14" s="312"/>
      <c r="F14" s="312"/>
      <c r="G14" s="312"/>
      <c r="H14" s="312"/>
      <c r="I14" s="312"/>
      <c r="J14" s="312"/>
      <c r="K14" s="20"/>
      <c r="L14" s="20"/>
      <c r="M14" s="20"/>
    </row>
    <row r="15" spans="2:13" x14ac:dyDescent="0.25">
      <c r="B15" s="312"/>
      <c r="C15" s="312"/>
      <c r="D15" s="312"/>
      <c r="E15" s="312"/>
      <c r="F15" s="312"/>
      <c r="G15" s="312"/>
      <c r="H15" s="312"/>
      <c r="I15" s="312"/>
      <c r="J15" s="312"/>
    </row>
    <row r="16" spans="2:13" x14ac:dyDescent="0.25">
      <c r="B16" s="312"/>
      <c r="C16" s="312"/>
      <c r="D16" s="312"/>
      <c r="E16" s="312"/>
      <c r="F16" s="312"/>
      <c r="G16" s="312"/>
      <c r="H16" s="312"/>
      <c r="I16" s="312"/>
      <c r="J16" s="312"/>
    </row>
    <row r="17" spans="2:10" x14ac:dyDescent="0.25">
      <c r="B17" s="312"/>
      <c r="C17" s="312"/>
      <c r="D17" s="312"/>
      <c r="E17" s="312"/>
      <c r="F17" s="312"/>
      <c r="G17" s="312"/>
      <c r="H17" s="312"/>
      <c r="I17" s="312"/>
      <c r="J17" s="312"/>
    </row>
    <row r="18" spans="2:10" x14ac:dyDescent="0.25">
      <c r="B18" s="312"/>
      <c r="C18" s="312"/>
      <c r="D18" s="312"/>
      <c r="E18" s="312"/>
      <c r="F18" s="312"/>
      <c r="G18" s="312"/>
      <c r="H18" s="312"/>
      <c r="I18" s="312"/>
      <c r="J18" s="312"/>
    </row>
    <row r="19" spans="2:10" x14ac:dyDescent="0.25">
      <c r="B19" s="312"/>
      <c r="C19" s="312"/>
      <c r="D19" s="312"/>
      <c r="E19" s="312"/>
      <c r="F19" s="312"/>
      <c r="G19" s="312"/>
      <c r="H19" s="312"/>
      <c r="I19" s="312"/>
      <c r="J19" s="312"/>
    </row>
    <row r="20" spans="2:10" x14ac:dyDescent="0.25">
      <c r="B20" s="312"/>
      <c r="C20" s="312"/>
      <c r="D20" s="312"/>
      <c r="E20" s="312"/>
      <c r="F20" s="312"/>
      <c r="G20" s="312"/>
      <c r="H20" s="312"/>
      <c r="I20" s="312"/>
      <c r="J20" s="312"/>
    </row>
    <row r="21" spans="2:10" x14ac:dyDescent="0.25">
      <c r="B21" s="312"/>
      <c r="C21" s="312"/>
      <c r="D21" s="312"/>
      <c r="E21" s="312"/>
      <c r="F21" s="312"/>
      <c r="G21" s="312"/>
      <c r="H21" s="312"/>
      <c r="I21" s="312"/>
      <c r="J21" s="312"/>
    </row>
    <row r="22" spans="2:10" x14ac:dyDescent="0.25">
      <c r="B22" s="312"/>
      <c r="C22" s="312"/>
      <c r="D22" s="312"/>
      <c r="E22" s="312"/>
      <c r="F22" s="312"/>
      <c r="G22" s="312"/>
      <c r="H22" s="312"/>
      <c r="I22" s="312"/>
      <c r="J22" s="312"/>
    </row>
    <row r="23" spans="2:10" x14ac:dyDescent="0.25">
      <c r="B23" s="312"/>
      <c r="C23" s="312"/>
      <c r="D23" s="312"/>
      <c r="E23" s="312"/>
      <c r="F23" s="312"/>
      <c r="G23" s="312"/>
      <c r="H23" s="312"/>
      <c r="I23" s="312"/>
      <c r="J23" s="312"/>
    </row>
    <row r="24" spans="2:10" x14ac:dyDescent="0.25">
      <c r="B24" s="312"/>
      <c r="C24" s="312"/>
      <c r="D24" s="312"/>
      <c r="E24" s="312"/>
      <c r="F24" s="312"/>
      <c r="G24" s="312"/>
      <c r="H24" s="312"/>
      <c r="I24" s="312"/>
      <c r="J24" s="312"/>
    </row>
    <row r="25" spans="2:10" x14ac:dyDescent="0.25">
      <c r="B25" s="312"/>
      <c r="C25" s="312"/>
      <c r="D25" s="312"/>
      <c r="E25" s="312"/>
      <c r="F25" s="312"/>
      <c r="G25" s="312"/>
      <c r="H25" s="312"/>
      <c r="I25" s="312"/>
      <c r="J25" s="312"/>
    </row>
    <row r="26" spans="2:10" x14ac:dyDescent="0.25">
      <c r="B26" s="312"/>
      <c r="C26" s="312"/>
      <c r="D26" s="312"/>
      <c r="E26" s="312"/>
      <c r="F26" s="312"/>
      <c r="G26" s="312"/>
      <c r="H26" s="312"/>
      <c r="I26" s="312"/>
      <c r="J26" s="312"/>
    </row>
    <row r="27" spans="2:10" x14ac:dyDescent="0.25">
      <c r="B27" s="312"/>
      <c r="C27" s="312"/>
      <c r="D27" s="312"/>
      <c r="E27" s="312"/>
      <c r="F27" s="312"/>
      <c r="G27" s="312"/>
      <c r="H27" s="312"/>
      <c r="I27" s="312"/>
      <c r="J27" s="312"/>
    </row>
    <row r="28" spans="2:10" x14ac:dyDescent="0.25">
      <c r="B28" s="312"/>
      <c r="C28" s="312"/>
      <c r="D28" s="312"/>
      <c r="E28" s="312"/>
      <c r="F28" s="312"/>
      <c r="G28" s="312"/>
      <c r="H28" s="312"/>
      <c r="I28" s="312"/>
      <c r="J28" s="312"/>
    </row>
    <row r="29" spans="2:10" x14ac:dyDescent="0.25">
      <c r="B29" s="312"/>
      <c r="C29" s="312"/>
      <c r="D29" s="312"/>
      <c r="E29" s="312"/>
      <c r="F29" s="312"/>
      <c r="G29" s="312"/>
      <c r="H29" s="312"/>
      <c r="I29" s="312"/>
      <c r="J29" s="312"/>
    </row>
    <row r="30" spans="2:10" x14ac:dyDescent="0.25">
      <c r="B30" s="312"/>
      <c r="C30" s="312"/>
      <c r="D30" s="312"/>
      <c r="E30" s="312"/>
      <c r="F30" s="312"/>
      <c r="G30" s="312"/>
      <c r="H30" s="312"/>
      <c r="I30" s="312"/>
      <c r="J30" s="312"/>
    </row>
    <row r="31" spans="2:10" x14ac:dyDescent="0.25">
      <c r="B31" s="312"/>
      <c r="C31" s="312"/>
      <c r="D31" s="312"/>
      <c r="E31" s="312"/>
      <c r="F31" s="312"/>
      <c r="G31" s="312"/>
      <c r="H31" s="312"/>
      <c r="I31" s="312"/>
      <c r="J31" s="312"/>
    </row>
    <row r="32" spans="2:10" x14ac:dyDescent="0.25">
      <c r="B32" s="312"/>
      <c r="C32" s="312"/>
      <c r="D32" s="312"/>
      <c r="E32" s="312"/>
      <c r="F32" s="312"/>
      <c r="G32" s="312"/>
      <c r="H32" s="312"/>
      <c r="I32" s="312"/>
      <c r="J32" s="312"/>
    </row>
    <row r="33" spans="2:10" x14ac:dyDescent="0.25">
      <c r="B33" s="312"/>
      <c r="C33" s="312"/>
      <c r="D33" s="312"/>
      <c r="E33" s="312"/>
      <c r="F33" s="312"/>
      <c r="G33" s="312"/>
      <c r="H33" s="312"/>
      <c r="I33" s="312"/>
      <c r="J33" s="312"/>
    </row>
    <row r="34" spans="2:10" x14ac:dyDescent="0.25">
      <c r="B34" s="312"/>
      <c r="C34" s="312"/>
      <c r="D34" s="312"/>
      <c r="E34" s="312"/>
      <c r="F34" s="312"/>
      <c r="G34" s="312"/>
      <c r="H34" s="312"/>
      <c r="I34" s="312"/>
      <c r="J34" s="312"/>
    </row>
    <row r="35" spans="2:10" ht="1.2" customHeight="1" x14ac:dyDescent="0.25">
      <c r="B35" s="312"/>
      <c r="C35" s="312"/>
      <c r="D35" s="312"/>
      <c r="E35" s="312"/>
      <c r="F35" s="312"/>
      <c r="G35" s="312"/>
      <c r="H35" s="312"/>
      <c r="I35" s="312"/>
      <c r="J35" s="312"/>
    </row>
    <row r="36" spans="2:10" ht="13.8" hidden="1" customHeight="1" x14ac:dyDescent="0.25">
      <c r="B36" s="312"/>
      <c r="C36" s="312"/>
      <c r="D36" s="312"/>
      <c r="E36" s="312"/>
      <c r="F36" s="312"/>
      <c r="G36" s="312"/>
      <c r="H36" s="312"/>
      <c r="I36" s="312"/>
      <c r="J36" s="312"/>
    </row>
    <row r="37" spans="2:10" ht="50.4" customHeight="1" x14ac:dyDescent="0.25">
      <c r="B37" s="314" t="s">
        <v>141</v>
      </c>
      <c r="C37" s="314"/>
      <c r="D37" s="314"/>
      <c r="E37" s="314"/>
      <c r="F37" s="314"/>
      <c r="G37" s="314"/>
      <c r="H37" s="314"/>
      <c r="I37" s="314"/>
      <c r="J37" s="314"/>
    </row>
    <row r="38" spans="2:10" x14ac:dyDescent="0.25">
      <c r="B38" s="21"/>
      <c r="C38" s="21"/>
      <c r="D38" s="21"/>
      <c r="E38" s="21"/>
      <c r="F38" s="21"/>
      <c r="G38" s="21"/>
      <c r="H38" s="21"/>
      <c r="I38" s="21"/>
      <c r="J38" s="21"/>
    </row>
    <row r="39" spans="2:10" ht="19.95" customHeight="1" x14ac:dyDescent="0.25">
      <c r="B39" s="304" t="s">
        <v>144</v>
      </c>
      <c r="C39" s="304"/>
      <c r="D39" s="304"/>
      <c r="E39" s="304"/>
      <c r="F39" s="304"/>
      <c r="G39" s="304"/>
      <c r="H39" s="304"/>
      <c r="I39" s="304"/>
      <c r="J39" s="304"/>
    </row>
    <row r="40" spans="2:10" x14ac:dyDescent="0.25">
      <c r="B40" s="317" t="s">
        <v>145</v>
      </c>
      <c r="C40" s="317"/>
      <c r="D40" s="317"/>
      <c r="E40" s="317"/>
      <c r="F40" s="317"/>
      <c r="G40" s="317"/>
      <c r="H40" s="317"/>
      <c r="I40" s="317"/>
      <c r="J40" s="317"/>
    </row>
    <row r="41" spans="2:10" x14ac:dyDescent="0.25">
      <c r="B41" s="1"/>
      <c r="C41" s="1"/>
      <c r="D41" s="1"/>
      <c r="E41" s="1"/>
      <c r="F41" s="1"/>
      <c r="G41" s="1"/>
      <c r="H41" s="1"/>
      <c r="I41" s="1"/>
      <c r="J41" s="1"/>
    </row>
    <row r="42" spans="2:10" x14ac:dyDescent="0.25">
      <c r="B42" s="318" t="s">
        <v>146</v>
      </c>
      <c r="C42" s="318"/>
      <c r="D42" s="318"/>
      <c r="E42" s="318"/>
      <c r="F42" s="318"/>
      <c r="G42" s="318"/>
      <c r="H42" s="318"/>
      <c r="I42" s="318"/>
      <c r="J42" s="318"/>
    </row>
    <row r="43" spans="2:10" x14ac:dyDescent="0.25">
      <c r="B43" s="314" t="s">
        <v>147</v>
      </c>
      <c r="C43" s="314"/>
      <c r="D43" s="314"/>
      <c r="E43" s="314"/>
      <c r="F43" s="314"/>
      <c r="G43" s="314"/>
      <c r="H43" s="314"/>
      <c r="I43" s="314"/>
      <c r="J43" s="314"/>
    </row>
    <row r="44" spans="2:10" x14ac:dyDescent="0.25">
      <c r="B44" s="316" t="s">
        <v>148</v>
      </c>
      <c r="C44" s="316"/>
      <c r="D44" s="316"/>
      <c r="E44" s="316"/>
      <c r="F44" s="316"/>
      <c r="G44" s="316"/>
      <c r="H44" s="316"/>
      <c r="I44" s="316"/>
      <c r="J44" s="316"/>
    </row>
    <row r="45" spans="2:10" x14ac:dyDescent="0.25">
      <c r="B45" s="6"/>
      <c r="C45" s="6"/>
      <c r="D45" s="6"/>
      <c r="E45" s="6"/>
      <c r="F45" s="6"/>
      <c r="G45" s="6"/>
      <c r="H45" s="6"/>
      <c r="I45" s="6"/>
      <c r="J45" s="6"/>
    </row>
    <row r="46" spans="2:10" x14ac:dyDescent="0.25">
      <c r="B46" s="319" t="s">
        <v>149</v>
      </c>
      <c r="C46" s="319"/>
      <c r="D46" s="319"/>
      <c r="E46" s="319"/>
      <c r="F46" s="319"/>
      <c r="G46" s="319"/>
      <c r="H46" s="319"/>
      <c r="I46" s="319"/>
      <c r="J46" s="319"/>
    </row>
    <row r="47" spans="2:10" x14ac:dyDescent="0.25">
      <c r="B47" s="316" t="s">
        <v>150</v>
      </c>
      <c r="C47" s="316"/>
      <c r="D47" s="316"/>
      <c r="E47" s="316"/>
      <c r="F47" s="316"/>
      <c r="G47" s="316"/>
      <c r="H47" s="316"/>
      <c r="I47" s="316"/>
      <c r="J47" s="316"/>
    </row>
    <row r="48" spans="2:10" x14ac:dyDescent="0.25">
      <c r="B48" s="320"/>
      <c r="C48" s="320"/>
      <c r="D48" s="320"/>
      <c r="E48" s="320"/>
      <c r="F48" s="320"/>
      <c r="G48" s="320"/>
      <c r="H48" s="320"/>
      <c r="I48" s="320"/>
      <c r="J48" s="320"/>
    </row>
    <row r="49" spans="2:10" x14ac:dyDescent="0.25">
      <c r="B49" s="319" t="s">
        <v>151</v>
      </c>
      <c r="C49" s="319"/>
      <c r="D49" s="319"/>
      <c r="E49" s="319"/>
      <c r="F49" s="319"/>
      <c r="G49" s="319"/>
      <c r="H49" s="319"/>
      <c r="I49" s="319"/>
      <c r="J49" s="319"/>
    </row>
    <row r="50" spans="2:10" x14ac:dyDescent="0.25">
      <c r="B50" s="316" t="s">
        <v>152</v>
      </c>
      <c r="C50" s="316"/>
      <c r="D50" s="316"/>
      <c r="E50" s="316"/>
      <c r="F50" s="316"/>
      <c r="G50" s="316"/>
      <c r="H50" s="316"/>
      <c r="I50" s="316"/>
      <c r="J50" s="316"/>
    </row>
    <row r="51" spans="2:10" x14ac:dyDescent="0.25">
      <c r="B51" s="316" t="s">
        <v>153</v>
      </c>
      <c r="C51" s="316"/>
      <c r="D51" s="316"/>
      <c r="E51" s="316"/>
      <c r="F51" s="316"/>
      <c r="G51" s="316"/>
      <c r="H51" s="316"/>
      <c r="I51" s="316"/>
      <c r="J51" s="316"/>
    </row>
    <row r="52" spans="2:10" x14ac:dyDescent="0.25">
      <c r="B52" s="5"/>
      <c r="C52" s="5"/>
      <c r="D52" s="5"/>
      <c r="E52" s="5"/>
      <c r="F52" s="5"/>
      <c r="G52" s="5"/>
      <c r="H52" s="5"/>
      <c r="I52" s="5"/>
      <c r="J52" s="5"/>
    </row>
    <row r="53" spans="2:10" x14ac:dyDescent="0.25">
      <c r="B53" s="22"/>
      <c r="C53" s="22"/>
      <c r="D53" s="1"/>
      <c r="E53" s="1"/>
      <c r="F53" s="1"/>
      <c r="G53" s="1"/>
      <c r="H53" s="22"/>
      <c r="I53" s="1"/>
      <c r="J53" s="1"/>
    </row>
    <row r="54" spans="2:10" x14ac:dyDescent="0.25">
      <c r="B54" s="22"/>
      <c r="C54" s="22"/>
      <c r="D54" s="9"/>
      <c r="E54" s="4">
        <v>45536</v>
      </c>
      <c r="F54" s="9"/>
      <c r="G54" s="22"/>
      <c r="H54" s="9"/>
      <c r="I54" s="4">
        <v>45170</v>
      </c>
      <c r="J54" s="9"/>
    </row>
    <row r="55" spans="2:10" ht="41.4" x14ac:dyDescent="0.25">
      <c r="B55" s="22"/>
      <c r="C55" s="22"/>
      <c r="D55" s="23" t="s">
        <v>154</v>
      </c>
      <c r="E55" s="24" t="s">
        <v>155</v>
      </c>
      <c r="F55" s="24" t="s">
        <v>156</v>
      </c>
      <c r="G55" s="1"/>
      <c r="H55" s="23" t="s">
        <v>154</v>
      </c>
      <c r="I55" s="24" t="s">
        <v>155</v>
      </c>
      <c r="J55" s="24" t="s">
        <v>156</v>
      </c>
    </row>
    <row r="56" spans="2:10" x14ac:dyDescent="0.25">
      <c r="B56" s="22"/>
      <c r="C56" s="22" t="s">
        <v>157</v>
      </c>
      <c r="D56" s="25" t="s">
        <v>158</v>
      </c>
      <c r="E56" s="25" t="s">
        <v>159</v>
      </c>
      <c r="F56" s="26">
        <v>516382091018.29828</v>
      </c>
      <c r="G56" s="10"/>
      <c r="H56" s="27" t="s">
        <v>158</v>
      </c>
      <c r="I56" s="10" t="s">
        <v>159</v>
      </c>
      <c r="J56" s="26">
        <v>467104626435.32648</v>
      </c>
    </row>
    <row r="57" spans="2:10" x14ac:dyDescent="0.25">
      <c r="B57" s="22"/>
      <c r="C57" s="22"/>
      <c r="D57" s="25"/>
      <c r="E57" s="25"/>
      <c r="F57" s="10"/>
      <c r="G57" s="10"/>
      <c r="H57" s="27"/>
      <c r="I57" s="10"/>
      <c r="J57" s="26"/>
    </row>
    <row r="58" spans="2:10" x14ac:dyDescent="0.25">
      <c r="B58" s="22"/>
      <c r="C58" s="22" t="s">
        <v>160</v>
      </c>
      <c r="D58" s="25" t="s">
        <v>158</v>
      </c>
      <c r="E58" s="25" t="s">
        <v>159</v>
      </c>
      <c r="F58" s="28">
        <v>-269591274680.06799</v>
      </c>
      <c r="G58" s="10"/>
      <c r="H58" s="27" t="s">
        <v>158</v>
      </c>
      <c r="I58" s="10" t="s">
        <v>159</v>
      </c>
      <c r="J58" s="28">
        <v>-234212934050.32599</v>
      </c>
    </row>
    <row r="59" spans="2:10" x14ac:dyDescent="0.25">
      <c r="B59" s="22"/>
      <c r="C59" s="22"/>
      <c r="D59" s="25"/>
      <c r="E59" s="25"/>
      <c r="F59" s="29"/>
      <c r="G59" s="10"/>
      <c r="H59" s="10"/>
      <c r="I59" s="10"/>
      <c r="J59" s="30"/>
    </row>
    <row r="60" spans="2:10" x14ac:dyDescent="0.25">
      <c r="B60" s="31"/>
      <c r="C60" s="31" t="s">
        <v>161</v>
      </c>
      <c r="D60" s="32"/>
      <c r="E60" s="32"/>
      <c r="F60" s="33">
        <f>+F56+F58</f>
        <v>246790816338.23029</v>
      </c>
      <c r="G60" s="10"/>
      <c r="H60" s="34"/>
      <c r="I60" s="34"/>
      <c r="J60" s="33">
        <f>+J56+J58</f>
        <v>232891692385.00049</v>
      </c>
    </row>
    <row r="61" spans="2:10" x14ac:dyDescent="0.25">
      <c r="B61" s="22"/>
      <c r="C61" s="22"/>
      <c r="D61" s="22"/>
      <c r="E61" s="22"/>
      <c r="F61" s="22"/>
      <c r="G61" s="22"/>
      <c r="H61" s="22"/>
      <c r="I61" s="22"/>
      <c r="J61" s="22"/>
    </row>
    <row r="62" spans="2:10" x14ac:dyDescent="0.25">
      <c r="B62" s="22"/>
      <c r="C62" s="22"/>
      <c r="D62" s="22"/>
      <c r="E62" s="22"/>
      <c r="F62" s="22"/>
      <c r="G62" s="22"/>
      <c r="H62" s="22"/>
      <c r="I62" s="22"/>
      <c r="J62" s="22"/>
    </row>
    <row r="63" spans="2:10" x14ac:dyDescent="0.25">
      <c r="B63" s="12"/>
      <c r="C63" s="322" t="s">
        <v>162</v>
      </c>
      <c r="D63" s="322"/>
      <c r="E63" s="322"/>
      <c r="F63" s="322"/>
      <c r="G63" s="322"/>
      <c r="H63" s="322"/>
      <c r="I63" s="322"/>
      <c r="J63" s="322"/>
    </row>
    <row r="64" spans="2:10" x14ac:dyDescent="0.25">
      <c r="B64" s="5"/>
      <c r="C64" s="5"/>
      <c r="D64" s="323">
        <v>45565</v>
      </c>
      <c r="E64" s="323"/>
      <c r="F64" s="323"/>
      <c r="G64" s="25"/>
      <c r="H64" s="323">
        <v>45199</v>
      </c>
      <c r="I64" s="323"/>
      <c r="J64" s="323"/>
    </row>
    <row r="65" spans="2:10" ht="24" x14ac:dyDescent="0.25">
      <c r="B65" s="5"/>
      <c r="C65" s="5"/>
      <c r="D65" s="35" t="s">
        <v>154</v>
      </c>
      <c r="E65" s="35" t="s">
        <v>163</v>
      </c>
      <c r="F65" s="35" t="s">
        <v>164</v>
      </c>
      <c r="G65" s="36"/>
      <c r="H65" s="35" t="s">
        <v>154</v>
      </c>
      <c r="I65" s="35" t="s">
        <v>163</v>
      </c>
      <c r="J65" s="35" t="s">
        <v>164</v>
      </c>
    </row>
    <row r="66" spans="2:10" x14ac:dyDescent="0.25">
      <c r="B66" s="5"/>
      <c r="C66" s="5"/>
      <c r="D66" s="37" t="s">
        <v>158</v>
      </c>
      <c r="E66" s="38">
        <v>7789.9</v>
      </c>
      <c r="F66" s="38">
        <v>7796.79</v>
      </c>
      <c r="G66" s="39"/>
      <c r="H66" s="37" t="s">
        <v>158</v>
      </c>
      <c r="I66" s="40">
        <v>7263.59</v>
      </c>
      <c r="J66" s="40">
        <v>7283.62</v>
      </c>
    </row>
    <row r="67" spans="2:10" x14ac:dyDescent="0.25">
      <c r="B67" s="5"/>
      <c r="C67" s="5"/>
      <c r="D67" s="5"/>
      <c r="E67" s="5"/>
      <c r="F67" s="5"/>
      <c r="G67" s="5"/>
      <c r="H67" s="5"/>
      <c r="I67" s="5"/>
      <c r="J67" s="5"/>
    </row>
    <row r="68" spans="2:10" x14ac:dyDescent="0.25">
      <c r="B68" s="319" t="s">
        <v>165</v>
      </c>
      <c r="C68" s="319"/>
      <c r="D68" s="319"/>
      <c r="E68" s="319"/>
      <c r="F68" s="319"/>
      <c r="G68" s="319"/>
      <c r="H68" s="319"/>
      <c r="I68" s="319"/>
      <c r="J68" s="319"/>
    </row>
    <row r="69" spans="2:10" x14ac:dyDescent="0.25">
      <c r="B69" s="314" t="s">
        <v>166</v>
      </c>
      <c r="C69" s="314"/>
      <c r="D69" s="314"/>
      <c r="E69" s="314"/>
      <c r="F69" s="314"/>
      <c r="G69" s="314"/>
      <c r="H69" s="314"/>
      <c r="I69" s="314"/>
      <c r="J69" s="314"/>
    </row>
    <row r="70" spans="2:10" x14ac:dyDescent="0.25">
      <c r="B70" s="5"/>
      <c r="C70" s="5"/>
      <c r="D70" s="5"/>
      <c r="E70" s="5"/>
      <c r="F70" s="5"/>
      <c r="G70" s="5"/>
      <c r="H70" s="5"/>
      <c r="I70" s="5"/>
      <c r="J70" s="5"/>
    </row>
    <row r="71" spans="2:10" x14ac:dyDescent="0.25">
      <c r="B71" s="318" t="s">
        <v>167</v>
      </c>
      <c r="C71" s="318"/>
      <c r="D71" s="318"/>
      <c r="E71" s="318"/>
      <c r="F71" s="318"/>
      <c r="G71" s="318"/>
      <c r="H71" s="318"/>
      <c r="I71" s="318"/>
      <c r="J71" s="318"/>
    </row>
    <row r="72" spans="2:10" x14ac:dyDescent="0.25">
      <c r="B72" s="321" t="s">
        <v>168</v>
      </c>
      <c r="C72" s="321"/>
      <c r="D72" s="321"/>
      <c r="E72" s="321"/>
      <c r="F72" s="321"/>
      <c r="G72" s="321"/>
      <c r="H72" s="321"/>
      <c r="I72" s="321"/>
      <c r="J72" s="321"/>
    </row>
    <row r="73" spans="2:10" x14ac:dyDescent="0.25">
      <c r="B73" s="320"/>
      <c r="C73" s="320"/>
      <c r="D73" s="320"/>
      <c r="E73" s="320"/>
      <c r="F73" s="320"/>
      <c r="G73" s="320"/>
      <c r="H73" s="320"/>
      <c r="I73" s="320"/>
      <c r="J73" s="320"/>
    </row>
    <row r="74" spans="2:10" x14ac:dyDescent="0.25">
      <c r="B74" s="319" t="s">
        <v>169</v>
      </c>
      <c r="C74" s="319"/>
      <c r="D74" s="319"/>
      <c r="E74" s="319"/>
      <c r="F74" s="319"/>
      <c r="G74" s="319"/>
      <c r="H74" s="319"/>
      <c r="I74" s="319"/>
      <c r="J74" s="319"/>
    </row>
    <row r="75" spans="2:10" x14ac:dyDescent="0.25">
      <c r="B75" s="322" t="s">
        <v>170</v>
      </c>
      <c r="C75" s="322"/>
      <c r="D75" s="322"/>
      <c r="E75" s="322"/>
      <c r="F75" s="322"/>
      <c r="G75" s="322"/>
      <c r="H75" s="322"/>
      <c r="I75" s="322"/>
      <c r="J75" s="322"/>
    </row>
    <row r="76" spans="2:10" x14ac:dyDescent="0.25">
      <c r="B76" s="13"/>
      <c r="C76" s="13"/>
      <c r="D76" s="13"/>
      <c r="E76" s="13"/>
      <c r="F76" s="13"/>
      <c r="G76" s="13"/>
      <c r="H76" s="13"/>
      <c r="I76" s="13"/>
      <c r="J76" s="13"/>
    </row>
    <row r="77" spans="2:10" x14ac:dyDescent="0.25">
      <c r="B77" s="319" t="s">
        <v>171</v>
      </c>
      <c r="C77" s="319"/>
      <c r="D77" s="319"/>
      <c r="E77" s="319"/>
      <c r="F77" s="319"/>
      <c r="G77" s="319"/>
      <c r="H77" s="319"/>
      <c r="I77" s="319"/>
      <c r="J77" s="319"/>
    </row>
    <row r="78" spans="2:10" x14ac:dyDescent="0.25">
      <c r="B78" s="322" t="s">
        <v>172</v>
      </c>
      <c r="C78" s="322"/>
      <c r="D78" s="322"/>
      <c r="E78" s="322"/>
      <c r="F78" s="322"/>
      <c r="G78" s="322"/>
      <c r="H78" s="322"/>
      <c r="I78" s="322"/>
      <c r="J78" s="322"/>
    </row>
    <row r="79" spans="2:10" x14ac:dyDescent="0.25">
      <c r="B79" s="7"/>
      <c r="C79" s="7"/>
      <c r="D79" s="7"/>
      <c r="E79" s="7"/>
      <c r="F79" s="7"/>
      <c r="G79" s="7"/>
      <c r="H79" s="7"/>
      <c r="I79" s="7"/>
      <c r="J79" s="7"/>
    </row>
    <row r="80" spans="2:10" x14ac:dyDescent="0.25">
      <c r="B80" s="319" t="s">
        <v>173</v>
      </c>
      <c r="C80" s="319"/>
      <c r="D80" s="319"/>
      <c r="E80" s="319"/>
      <c r="F80" s="319"/>
      <c r="G80" s="319"/>
      <c r="H80" s="319"/>
      <c r="I80" s="319"/>
      <c r="J80" s="319"/>
    </row>
    <row r="81" spans="2:10" x14ac:dyDescent="0.25">
      <c r="B81" s="314" t="s">
        <v>174</v>
      </c>
      <c r="C81" s="314"/>
      <c r="D81" s="314"/>
      <c r="E81" s="314"/>
      <c r="F81" s="314"/>
      <c r="G81" s="314"/>
      <c r="H81" s="314"/>
      <c r="I81" s="314"/>
      <c r="J81" s="314"/>
    </row>
    <row r="82" spans="2:10" x14ac:dyDescent="0.25">
      <c r="B82" s="14"/>
      <c r="C82" s="14"/>
      <c r="D82" s="14"/>
      <c r="E82" s="14"/>
      <c r="F82" s="14"/>
      <c r="G82" s="14"/>
      <c r="H82" s="14"/>
      <c r="I82" s="14"/>
      <c r="J82" s="14"/>
    </row>
    <row r="83" spans="2:10" x14ac:dyDescent="0.25">
      <c r="B83" s="319" t="s">
        <v>175</v>
      </c>
      <c r="C83" s="319"/>
      <c r="D83" s="319"/>
      <c r="E83" s="319"/>
      <c r="F83" s="319"/>
      <c r="G83" s="319"/>
      <c r="H83" s="319"/>
      <c r="I83" s="319"/>
      <c r="J83" s="319"/>
    </row>
    <row r="84" spans="2:10" x14ac:dyDescent="0.25">
      <c r="B84" s="314" t="s">
        <v>176</v>
      </c>
      <c r="C84" s="314"/>
      <c r="D84" s="314"/>
      <c r="E84" s="314"/>
      <c r="F84" s="314"/>
      <c r="G84" s="314"/>
      <c r="H84" s="314"/>
      <c r="I84" s="314"/>
      <c r="J84" s="314"/>
    </row>
    <row r="85" spans="2:10" x14ac:dyDescent="0.25">
      <c r="B85" s="320"/>
      <c r="C85" s="320"/>
      <c r="D85" s="320"/>
      <c r="E85" s="320"/>
      <c r="F85" s="320"/>
      <c r="G85" s="320"/>
      <c r="H85" s="320"/>
      <c r="I85" s="320"/>
      <c r="J85" s="320"/>
    </row>
    <row r="86" spans="2:10" x14ac:dyDescent="0.25">
      <c r="B86" s="319" t="s">
        <v>177</v>
      </c>
      <c r="C86" s="319"/>
      <c r="D86" s="319"/>
      <c r="E86" s="319"/>
      <c r="F86" s="319"/>
      <c r="G86" s="319"/>
      <c r="H86" s="319"/>
      <c r="I86" s="319"/>
      <c r="J86" s="319"/>
    </row>
    <row r="87" spans="2:10" ht="30.6" customHeight="1" x14ac:dyDescent="0.25">
      <c r="B87" s="314" t="s">
        <v>178</v>
      </c>
      <c r="C87" s="314"/>
      <c r="D87" s="314"/>
      <c r="E87" s="314"/>
      <c r="F87" s="314"/>
      <c r="G87" s="314"/>
      <c r="H87" s="314"/>
      <c r="I87" s="314"/>
      <c r="J87" s="314"/>
    </row>
    <row r="88" spans="2:10" ht="30.6" customHeight="1" x14ac:dyDescent="0.25">
      <c r="B88" s="314" t="s">
        <v>179</v>
      </c>
      <c r="C88" s="314"/>
      <c r="D88" s="314"/>
      <c r="E88" s="314"/>
      <c r="F88" s="314"/>
      <c r="G88" s="314"/>
      <c r="H88" s="314"/>
      <c r="I88" s="314"/>
      <c r="J88" s="314"/>
    </row>
    <row r="89" spans="2:10" ht="30.6" customHeight="1" x14ac:dyDescent="0.25">
      <c r="B89" s="314" t="s">
        <v>180</v>
      </c>
      <c r="C89" s="314"/>
      <c r="D89" s="314"/>
      <c r="E89" s="314"/>
      <c r="F89" s="314"/>
      <c r="G89" s="314"/>
      <c r="H89" s="314"/>
      <c r="I89" s="314"/>
      <c r="J89" s="314"/>
    </row>
    <row r="90" spans="2:10" ht="30.6" customHeight="1" x14ac:dyDescent="0.25">
      <c r="B90" s="314" t="s">
        <v>181</v>
      </c>
      <c r="C90" s="314"/>
      <c r="D90" s="314"/>
      <c r="E90" s="314"/>
      <c r="F90" s="314"/>
      <c r="G90" s="314"/>
      <c r="H90" s="314"/>
      <c r="I90" s="314"/>
      <c r="J90" s="314"/>
    </row>
    <row r="91" spans="2:10" x14ac:dyDescent="0.25">
      <c r="B91" s="320"/>
      <c r="C91" s="320"/>
      <c r="D91" s="320"/>
      <c r="E91" s="320"/>
      <c r="F91" s="320"/>
      <c r="G91" s="320"/>
      <c r="H91" s="320"/>
      <c r="I91" s="320"/>
      <c r="J91" s="320"/>
    </row>
    <row r="92" spans="2:10" x14ac:dyDescent="0.25">
      <c r="B92" s="319" t="s">
        <v>182</v>
      </c>
      <c r="C92" s="319"/>
      <c r="D92" s="319"/>
      <c r="E92" s="319"/>
      <c r="F92" s="319"/>
      <c r="G92" s="319"/>
      <c r="H92" s="319"/>
      <c r="I92" s="319"/>
      <c r="J92" s="319"/>
    </row>
    <row r="93" spans="2:10" x14ac:dyDescent="0.25">
      <c r="B93" s="314" t="s">
        <v>183</v>
      </c>
      <c r="C93" s="314"/>
      <c r="D93" s="314"/>
      <c r="E93" s="314"/>
      <c r="F93" s="314"/>
      <c r="G93" s="314"/>
      <c r="H93" s="314"/>
      <c r="I93" s="314"/>
      <c r="J93" s="314"/>
    </row>
    <row r="94" spans="2:10" x14ac:dyDescent="0.25">
      <c r="B94" s="320"/>
      <c r="C94" s="320"/>
      <c r="D94" s="320"/>
      <c r="E94" s="320"/>
      <c r="F94" s="320"/>
      <c r="G94" s="320"/>
      <c r="H94" s="320"/>
      <c r="I94" s="320"/>
      <c r="J94" s="320"/>
    </row>
    <row r="95" spans="2:10" x14ac:dyDescent="0.25">
      <c r="B95" s="319" t="s">
        <v>184</v>
      </c>
      <c r="C95" s="319"/>
      <c r="D95" s="319"/>
      <c r="E95" s="319"/>
      <c r="F95" s="319"/>
      <c r="G95" s="319"/>
      <c r="H95" s="319"/>
      <c r="I95" s="319"/>
      <c r="J95" s="319"/>
    </row>
    <row r="96" spans="2:10" x14ac:dyDescent="0.25">
      <c r="B96" s="314" t="s">
        <v>185</v>
      </c>
      <c r="C96" s="314"/>
      <c r="D96" s="314"/>
      <c r="E96" s="314"/>
      <c r="F96" s="314"/>
      <c r="G96" s="314"/>
      <c r="H96" s="314"/>
      <c r="I96" s="314"/>
      <c r="J96" s="314"/>
    </row>
    <row r="97" spans="2:10" x14ac:dyDescent="0.25">
      <c r="B97" s="1"/>
      <c r="C97" s="1"/>
      <c r="D97" s="1"/>
      <c r="E97" s="1"/>
      <c r="F97" s="1"/>
      <c r="G97" s="1"/>
      <c r="H97" s="1"/>
      <c r="I97" s="1"/>
      <c r="J97" s="1"/>
    </row>
    <row r="98" spans="2:10" x14ac:dyDescent="0.25">
      <c r="B98" s="319" t="s">
        <v>186</v>
      </c>
      <c r="C98" s="319"/>
      <c r="D98" s="319"/>
      <c r="E98" s="319"/>
      <c r="F98" s="319"/>
      <c r="G98" s="319"/>
      <c r="H98" s="319"/>
      <c r="I98" s="319"/>
      <c r="J98" s="319"/>
    </row>
    <row r="99" spans="2:10" x14ac:dyDescent="0.25">
      <c r="B99" s="314" t="s">
        <v>187</v>
      </c>
      <c r="C99" s="314"/>
      <c r="D99" s="314"/>
      <c r="E99" s="314"/>
      <c r="F99" s="314"/>
      <c r="G99" s="314"/>
      <c r="H99" s="314"/>
      <c r="I99" s="314"/>
      <c r="J99" s="314"/>
    </row>
    <row r="100" spans="2:10" x14ac:dyDescent="0.25">
      <c r="B100" s="14"/>
      <c r="C100" s="14"/>
      <c r="D100" s="14"/>
      <c r="E100" s="14"/>
      <c r="F100" s="14"/>
      <c r="G100" s="14"/>
      <c r="H100" s="14"/>
      <c r="I100" s="14"/>
      <c r="J100" s="14"/>
    </row>
    <row r="101" spans="2:10" x14ac:dyDescent="0.25">
      <c r="B101" s="319" t="s">
        <v>188</v>
      </c>
      <c r="C101" s="319"/>
      <c r="D101" s="319"/>
      <c r="E101" s="319"/>
      <c r="F101" s="319"/>
      <c r="G101" s="319"/>
      <c r="H101" s="319"/>
      <c r="I101" s="319"/>
      <c r="J101" s="319"/>
    </row>
    <row r="102" spans="2:10" x14ac:dyDescent="0.25">
      <c r="B102" s="314" t="s">
        <v>189</v>
      </c>
      <c r="C102" s="314"/>
      <c r="D102" s="314"/>
      <c r="E102" s="314"/>
      <c r="F102" s="314"/>
      <c r="G102" s="314"/>
      <c r="H102" s="314"/>
      <c r="I102" s="314"/>
      <c r="J102" s="314"/>
    </row>
    <row r="103" spans="2:10" x14ac:dyDescent="0.25">
      <c r="B103" s="5"/>
      <c r="C103" s="5"/>
      <c r="D103" s="5"/>
      <c r="E103" s="5"/>
      <c r="F103" s="5"/>
      <c r="G103" s="5"/>
      <c r="H103" s="5"/>
      <c r="I103" s="5"/>
      <c r="J103" s="5"/>
    </row>
    <row r="104" spans="2:10" x14ac:dyDescent="0.25">
      <c r="B104" s="325" t="s">
        <v>190</v>
      </c>
      <c r="C104" s="325"/>
      <c r="D104" s="325"/>
      <c r="E104" s="325"/>
      <c r="F104" s="325"/>
      <c r="G104" s="325"/>
      <c r="H104" s="325"/>
      <c r="I104" s="325"/>
      <c r="J104" s="325"/>
    </row>
    <row r="105" spans="2:10" ht="92.4" customHeight="1" x14ac:dyDescent="0.25">
      <c r="B105" s="324" t="s">
        <v>191</v>
      </c>
      <c r="C105" s="324"/>
      <c r="D105" s="324"/>
      <c r="E105" s="324"/>
      <c r="F105" s="324"/>
      <c r="G105" s="324"/>
      <c r="H105" s="324"/>
      <c r="I105" s="324"/>
      <c r="J105" s="324"/>
    </row>
    <row r="106" spans="2:10" x14ac:dyDescent="0.25">
      <c r="B106" s="14"/>
      <c r="C106" s="14"/>
      <c r="D106" s="14"/>
      <c r="E106" s="14"/>
      <c r="F106" s="14"/>
      <c r="G106" s="14"/>
      <c r="H106" s="14"/>
      <c r="I106" s="14"/>
      <c r="J106" s="14"/>
    </row>
    <row r="107" spans="2:10" x14ac:dyDescent="0.25">
      <c r="B107" s="319" t="s">
        <v>192</v>
      </c>
      <c r="C107" s="319"/>
      <c r="D107" s="319"/>
      <c r="E107" s="319"/>
      <c r="F107" s="319"/>
      <c r="G107" s="319"/>
      <c r="H107" s="319"/>
      <c r="I107" s="319"/>
      <c r="J107" s="319"/>
    </row>
    <row r="108" spans="2:10" x14ac:dyDescent="0.25">
      <c r="B108" s="314" t="s">
        <v>185</v>
      </c>
      <c r="C108" s="314"/>
      <c r="D108" s="314"/>
      <c r="E108" s="314"/>
      <c r="F108" s="314"/>
      <c r="G108" s="314"/>
      <c r="H108" s="314"/>
      <c r="I108" s="314"/>
      <c r="J108" s="314"/>
    </row>
    <row r="109" spans="2:10" x14ac:dyDescent="0.25">
      <c r="B109" s="1"/>
      <c r="C109" s="1"/>
      <c r="D109" s="1"/>
      <c r="E109" s="1"/>
      <c r="F109" s="1"/>
      <c r="G109" s="1"/>
      <c r="H109" s="1"/>
      <c r="I109" s="1"/>
      <c r="J109" s="1"/>
    </row>
    <row r="110" spans="2:10" x14ac:dyDescent="0.25">
      <c r="B110" s="319" t="s">
        <v>193</v>
      </c>
      <c r="C110" s="319"/>
      <c r="D110" s="319"/>
      <c r="E110" s="319"/>
      <c r="F110" s="319"/>
      <c r="G110" s="319"/>
      <c r="H110" s="319"/>
      <c r="I110" s="319"/>
      <c r="J110" s="319"/>
    </row>
    <row r="111" spans="2:10" x14ac:dyDescent="0.25">
      <c r="B111" s="314" t="s">
        <v>185</v>
      </c>
      <c r="C111" s="314"/>
      <c r="D111" s="314"/>
      <c r="E111" s="314"/>
      <c r="F111" s="314"/>
      <c r="G111" s="314"/>
      <c r="H111" s="314"/>
      <c r="I111" s="314"/>
      <c r="J111" s="314"/>
    </row>
    <row r="113" spans="2:10" ht="19.95" customHeight="1" x14ac:dyDescent="0.25">
      <c r="B113" s="315" t="s">
        <v>194</v>
      </c>
      <c r="C113" s="315"/>
      <c r="D113" s="315"/>
      <c r="E113" s="315"/>
      <c r="F113" s="315"/>
      <c r="G113" s="315"/>
      <c r="H113" s="315"/>
      <c r="I113" s="315"/>
      <c r="J113" s="315"/>
    </row>
    <row r="114" spans="2:10" x14ac:dyDescent="0.25">
      <c r="B114" s="10" t="s">
        <v>195</v>
      </c>
      <c r="C114" s="41"/>
      <c r="D114" s="1"/>
      <c r="E114" s="1"/>
    </row>
    <row r="115" spans="2:10" x14ac:dyDescent="0.25">
      <c r="B115" s="2" t="s">
        <v>196</v>
      </c>
      <c r="C115" s="1"/>
      <c r="D115" s="1"/>
      <c r="E115" s="1"/>
    </row>
    <row r="117" spans="2:10" x14ac:dyDescent="0.25">
      <c r="B117" s="193" t="s">
        <v>197</v>
      </c>
      <c r="H117" s="196">
        <v>45536</v>
      </c>
      <c r="I117" s="196">
        <v>45170</v>
      </c>
    </row>
    <row r="118" spans="2:10" x14ac:dyDescent="0.25">
      <c r="B118" s="193"/>
      <c r="H118" s="199"/>
      <c r="I118" s="199"/>
    </row>
    <row r="119" spans="2:10" x14ac:dyDescent="0.25">
      <c r="B119" s="220" t="s">
        <v>198</v>
      </c>
      <c r="H119" s="221">
        <v>73942254</v>
      </c>
      <c r="I119" s="221">
        <v>205046943</v>
      </c>
    </row>
    <row r="120" spans="2:10" x14ac:dyDescent="0.25">
      <c r="B120" s="3" t="s">
        <v>199</v>
      </c>
      <c r="H120" s="221">
        <v>493021461</v>
      </c>
      <c r="I120" s="221">
        <v>958520506</v>
      </c>
    </row>
    <row r="121" spans="2:10" x14ac:dyDescent="0.25">
      <c r="B121" s="220" t="s">
        <v>200</v>
      </c>
      <c r="H121" s="221">
        <v>3126525705</v>
      </c>
      <c r="I121" s="221">
        <v>4464868244</v>
      </c>
    </row>
    <row r="122" spans="2:10" x14ac:dyDescent="0.25">
      <c r="B122" s="220" t="s">
        <v>201</v>
      </c>
      <c r="H122" s="221">
        <v>859678172</v>
      </c>
      <c r="I122" s="221">
        <v>4758955018</v>
      </c>
    </row>
    <row r="123" spans="2:10" x14ac:dyDescent="0.25">
      <c r="B123" s="220" t="s">
        <v>202</v>
      </c>
      <c r="H123" s="221">
        <v>141130720</v>
      </c>
      <c r="I123" s="221">
        <v>305813898</v>
      </c>
    </row>
    <row r="124" spans="2:10" x14ac:dyDescent="0.25">
      <c r="B124" s="220" t="s">
        <v>203</v>
      </c>
      <c r="H124" s="221">
        <v>0</v>
      </c>
      <c r="I124" s="221">
        <v>0</v>
      </c>
    </row>
    <row r="125" spans="2:10" x14ac:dyDescent="0.25">
      <c r="B125" s="220" t="s">
        <v>204</v>
      </c>
      <c r="H125" s="221">
        <v>0</v>
      </c>
      <c r="I125" s="221">
        <v>0</v>
      </c>
    </row>
    <row r="126" spans="2:10" x14ac:dyDescent="0.25">
      <c r="B126" s="220" t="s">
        <v>205</v>
      </c>
      <c r="H126" s="221">
        <v>60000003</v>
      </c>
      <c r="I126" s="221">
        <v>58000003</v>
      </c>
    </row>
    <row r="127" spans="2:10" x14ac:dyDescent="0.25">
      <c r="B127" s="211" t="s">
        <v>88</v>
      </c>
      <c r="H127" s="198">
        <f>SUM(H119:H126)</f>
        <v>4754298315</v>
      </c>
      <c r="I127" s="198">
        <f>SUM(I119:I126)</f>
        <v>10751204612</v>
      </c>
    </row>
    <row r="130" spans="2:10" ht="19.95" customHeight="1" x14ac:dyDescent="0.25">
      <c r="B130" s="15" t="s">
        <v>206</v>
      </c>
      <c r="C130" s="15"/>
      <c r="D130" s="15"/>
      <c r="E130" s="15"/>
      <c r="F130" s="15"/>
      <c r="G130" s="15"/>
      <c r="H130" s="15"/>
      <c r="I130" s="15"/>
      <c r="J130" s="15"/>
    </row>
    <row r="132" spans="2:10" x14ac:dyDescent="0.25">
      <c r="B132" s="314" t="s">
        <v>185</v>
      </c>
      <c r="C132" s="314"/>
      <c r="D132" s="314"/>
      <c r="E132" s="314"/>
      <c r="F132" s="314"/>
      <c r="G132" s="314"/>
      <c r="H132" s="314"/>
      <c r="I132" s="314"/>
      <c r="J132" s="314"/>
    </row>
    <row r="134" spans="2:10" ht="19.95" customHeight="1" x14ac:dyDescent="0.25">
      <c r="B134" s="304" t="s">
        <v>207</v>
      </c>
      <c r="C134" s="304"/>
      <c r="D134" s="304"/>
      <c r="E134" s="304"/>
      <c r="F134" s="304"/>
      <c r="G134" s="304"/>
      <c r="H134" s="304"/>
      <c r="I134" s="304"/>
      <c r="J134" s="304"/>
    </row>
    <row r="135" spans="2:10" x14ac:dyDescent="0.25">
      <c r="B135" s="1" t="s">
        <v>208</v>
      </c>
      <c r="C135" s="1"/>
      <c r="H135" s="313" t="s">
        <v>209</v>
      </c>
      <c r="I135" s="313"/>
    </row>
    <row r="136" spans="2:10" x14ac:dyDescent="0.25">
      <c r="H136" s="196">
        <v>45536</v>
      </c>
      <c r="I136" s="196">
        <v>45170</v>
      </c>
    </row>
    <row r="137" spans="2:10" x14ac:dyDescent="0.25">
      <c r="H137" s="199"/>
      <c r="I137" s="199"/>
    </row>
    <row r="138" spans="2:10" x14ac:dyDescent="0.25">
      <c r="B138" s="3" t="s">
        <v>210</v>
      </c>
      <c r="D138" s="3" t="s">
        <v>211</v>
      </c>
      <c r="H138" s="194">
        <v>332626413</v>
      </c>
      <c r="I138" s="194">
        <v>310212976.80000001</v>
      </c>
    </row>
    <row r="139" spans="2:10" x14ac:dyDescent="0.25">
      <c r="B139" s="3" t="s">
        <v>210</v>
      </c>
      <c r="D139" s="3" t="s">
        <v>212</v>
      </c>
      <c r="H139" s="194">
        <v>14208668731</v>
      </c>
      <c r="I139" s="194">
        <v>15200435863.200001</v>
      </c>
    </row>
    <row r="140" spans="2:10" x14ac:dyDescent="0.25">
      <c r="B140" s="3" t="s">
        <v>210</v>
      </c>
      <c r="D140" s="3" t="s">
        <v>213</v>
      </c>
      <c r="H140" s="194">
        <v>0</v>
      </c>
      <c r="I140" s="194">
        <v>0</v>
      </c>
    </row>
    <row r="141" spans="2:10" x14ac:dyDescent="0.25">
      <c r="B141" s="3" t="s">
        <v>214</v>
      </c>
      <c r="D141" s="3" t="s">
        <v>211</v>
      </c>
      <c r="H141" s="194">
        <v>0</v>
      </c>
      <c r="I141" s="194">
        <v>0</v>
      </c>
    </row>
    <row r="142" spans="2:10" x14ac:dyDescent="0.25">
      <c r="B142" s="3" t="s">
        <v>214</v>
      </c>
      <c r="D142" s="3" t="s">
        <v>212</v>
      </c>
      <c r="H142" s="194">
        <v>0</v>
      </c>
      <c r="I142" s="194">
        <v>0</v>
      </c>
    </row>
    <row r="143" spans="2:10" x14ac:dyDescent="0.25">
      <c r="B143" s="3" t="s">
        <v>214</v>
      </c>
      <c r="D143" s="3" t="s">
        <v>213</v>
      </c>
      <c r="H143" s="194">
        <v>0</v>
      </c>
      <c r="I143" s="194">
        <v>0</v>
      </c>
    </row>
    <row r="144" spans="2:10" x14ac:dyDescent="0.25">
      <c r="B144" s="3" t="s">
        <v>215</v>
      </c>
      <c r="D144" s="3" t="s">
        <v>211</v>
      </c>
      <c r="H144" s="194">
        <v>3073260240</v>
      </c>
      <c r="I144" s="194">
        <v>51341905</v>
      </c>
    </row>
    <row r="145" spans="2:9" x14ac:dyDescent="0.25">
      <c r="B145" s="3" t="s">
        <v>215</v>
      </c>
      <c r="D145" s="3" t="s">
        <v>212</v>
      </c>
      <c r="H145" s="194">
        <v>33715496649</v>
      </c>
      <c r="I145" s="194">
        <v>4639803555</v>
      </c>
    </row>
    <row r="146" spans="2:9" x14ac:dyDescent="0.25">
      <c r="B146" s="3" t="s">
        <v>215</v>
      </c>
      <c r="D146" s="3" t="s">
        <v>213</v>
      </c>
      <c r="H146" s="194">
        <v>0</v>
      </c>
      <c r="I146" s="194">
        <v>0</v>
      </c>
    </row>
    <row r="147" spans="2:9" x14ac:dyDescent="0.25">
      <c r="B147" s="3" t="s">
        <v>216</v>
      </c>
      <c r="D147" s="3" t="s">
        <v>211</v>
      </c>
      <c r="H147" s="194">
        <v>11805677467</v>
      </c>
      <c r="I147" s="194">
        <v>9483264692</v>
      </c>
    </row>
    <row r="148" spans="2:9" x14ac:dyDescent="0.25">
      <c r="B148" s="3" t="s">
        <v>217</v>
      </c>
      <c r="D148" s="3" t="s">
        <v>212</v>
      </c>
      <c r="H148" s="194">
        <v>0</v>
      </c>
      <c r="I148" s="194">
        <v>0</v>
      </c>
    </row>
    <row r="149" spans="2:9" x14ac:dyDescent="0.25">
      <c r="B149" s="3" t="s">
        <v>218</v>
      </c>
      <c r="D149" s="3" t="s">
        <v>213</v>
      </c>
      <c r="H149" s="194">
        <v>1120988483</v>
      </c>
      <c r="I149" s="194">
        <v>1237336433</v>
      </c>
    </row>
    <row r="150" spans="2:9" x14ac:dyDescent="0.25">
      <c r="B150" s="3" t="s">
        <v>219</v>
      </c>
      <c r="D150" s="3" t="s">
        <v>211</v>
      </c>
      <c r="H150" s="194">
        <v>955093043</v>
      </c>
      <c r="I150" s="194">
        <v>1271950204</v>
      </c>
    </row>
    <row r="151" spans="2:9" x14ac:dyDescent="0.25">
      <c r="B151" s="3" t="s">
        <v>220</v>
      </c>
      <c r="D151" s="3" t="s">
        <v>212</v>
      </c>
      <c r="H151" s="194">
        <v>0</v>
      </c>
      <c r="I151" s="194">
        <v>8999668</v>
      </c>
    </row>
    <row r="152" spans="2:9" x14ac:dyDescent="0.25">
      <c r="B152" s="3" t="s">
        <v>221</v>
      </c>
      <c r="D152" s="3" t="s">
        <v>211</v>
      </c>
      <c r="H152" s="194">
        <v>122715519</v>
      </c>
      <c r="I152" s="194">
        <v>71970511</v>
      </c>
    </row>
    <row r="153" spans="2:9" x14ac:dyDescent="0.25">
      <c r="B153" s="3" t="s">
        <v>222</v>
      </c>
      <c r="D153" s="3" t="s">
        <v>212</v>
      </c>
      <c r="H153" s="194">
        <v>0</v>
      </c>
      <c r="I153" s="194">
        <v>0</v>
      </c>
    </row>
    <row r="154" spans="2:9" x14ac:dyDescent="0.25">
      <c r="B154" s="3" t="s">
        <v>222</v>
      </c>
      <c r="D154" s="3" t="s">
        <v>213</v>
      </c>
      <c r="H154" s="194">
        <v>0</v>
      </c>
      <c r="I154" s="194">
        <v>0</v>
      </c>
    </row>
    <row r="155" spans="2:9" x14ac:dyDescent="0.25">
      <c r="B155" s="3" t="s">
        <v>223</v>
      </c>
      <c r="D155" s="3"/>
      <c r="H155" s="194">
        <v>-3280054163.2000003</v>
      </c>
      <c r="I155" s="194">
        <v>-3284404140</v>
      </c>
    </row>
    <row r="156" spans="2:9" x14ac:dyDescent="0.25">
      <c r="B156" s="195" t="s">
        <v>88</v>
      </c>
      <c r="D156" s="195"/>
      <c r="H156" s="197">
        <f>SUM(H138:H155)</f>
        <v>62054472381.800003</v>
      </c>
      <c r="I156" s="197">
        <f>SUM(I138:I155)</f>
        <v>28990911668</v>
      </c>
    </row>
    <row r="157" spans="2:9" x14ac:dyDescent="0.25">
      <c r="B157" s="195"/>
      <c r="D157" s="195"/>
      <c r="H157" s="201"/>
      <c r="I157" s="201"/>
    </row>
    <row r="158" spans="2:9" x14ac:dyDescent="0.25">
      <c r="H158" s="313" t="s">
        <v>233</v>
      </c>
      <c r="I158" s="313"/>
    </row>
    <row r="159" spans="2:9" x14ac:dyDescent="0.25">
      <c r="B159" s="1" t="s">
        <v>234</v>
      </c>
      <c r="H159" s="196">
        <v>45536</v>
      </c>
      <c r="I159" s="196">
        <v>45170</v>
      </c>
    </row>
    <row r="160" spans="2:9" x14ac:dyDescent="0.25">
      <c r="H160" s="207"/>
      <c r="I160" s="207"/>
    </row>
    <row r="161" spans="2:9" x14ac:dyDescent="0.25">
      <c r="B161" s="3" t="s">
        <v>210</v>
      </c>
      <c r="D161" s="3" t="s">
        <v>211</v>
      </c>
      <c r="H161" s="202">
        <v>0</v>
      </c>
      <c r="I161" s="202">
        <v>0</v>
      </c>
    </row>
    <row r="162" spans="2:9" x14ac:dyDescent="0.25">
      <c r="B162" s="3" t="s">
        <v>210</v>
      </c>
      <c r="D162" s="3" t="s">
        <v>212</v>
      </c>
      <c r="H162" s="202">
        <v>0</v>
      </c>
      <c r="I162" s="202">
        <v>0</v>
      </c>
    </row>
    <row r="163" spans="2:9" x14ac:dyDescent="0.25">
      <c r="B163" s="3" t="s">
        <v>210</v>
      </c>
      <c r="D163" s="3" t="s">
        <v>213</v>
      </c>
      <c r="H163" s="202">
        <v>0</v>
      </c>
      <c r="I163" s="202">
        <v>0</v>
      </c>
    </row>
    <row r="164" spans="2:9" x14ac:dyDescent="0.25">
      <c r="B164" s="3" t="s">
        <v>214</v>
      </c>
      <c r="D164" s="3" t="s">
        <v>211</v>
      </c>
      <c r="H164" s="202">
        <v>0</v>
      </c>
      <c r="I164" s="202">
        <v>0</v>
      </c>
    </row>
    <row r="165" spans="2:9" x14ac:dyDescent="0.25">
      <c r="B165" s="3" t="s">
        <v>214</v>
      </c>
      <c r="D165" s="3" t="s">
        <v>212</v>
      </c>
      <c r="H165" s="202">
        <v>0</v>
      </c>
      <c r="I165" s="202">
        <v>0</v>
      </c>
    </row>
    <row r="166" spans="2:9" x14ac:dyDescent="0.25">
      <c r="B166" s="3" t="s">
        <v>214</v>
      </c>
      <c r="D166" s="3" t="s">
        <v>213</v>
      </c>
      <c r="H166" s="202">
        <v>0</v>
      </c>
      <c r="I166" s="202">
        <v>0</v>
      </c>
    </row>
    <row r="167" spans="2:9" x14ac:dyDescent="0.25">
      <c r="B167" s="3" t="s">
        <v>215</v>
      </c>
      <c r="D167" s="3" t="s">
        <v>211</v>
      </c>
      <c r="H167" s="202">
        <v>0</v>
      </c>
      <c r="I167" s="202">
        <v>0</v>
      </c>
    </row>
    <row r="168" spans="2:9" x14ac:dyDescent="0.25">
      <c r="B168" s="3" t="s">
        <v>215</v>
      </c>
      <c r="D168" s="3" t="s">
        <v>212</v>
      </c>
      <c r="H168" s="202">
        <v>0</v>
      </c>
      <c r="I168" s="202">
        <v>0</v>
      </c>
    </row>
    <row r="169" spans="2:9" x14ac:dyDescent="0.25">
      <c r="B169" s="3" t="s">
        <v>215</v>
      </c>
      <c r="D169" s="3" t="s">
        <v>213</v>
      </c>
      <c r="H169" s="202">
        <v>0</v>
      </c>
      <c r="I169" s="202">
        <v>0</v>
      </c>
    </row>
    <row r="170" spans="2:9" x14ac:dyDescent="0.25">
      <c r="B170" s="3" t="s">
        <v>218</v>
      </c>
      <c r="D170" s="3" t="s">
        <v>211</v>
      </c>
      <c r="H170" s="202">
        <v>0</v>
      </c>
      <c r="I170" s="202">
        <v>0</v>
      </c>
    </row>
    <row r="171" spans="2:9" x14ac:dyDescent="0.25">
      <c r="B171" s="3" t="s">
        <v>218</v>
      </c>
      <c r="D171" s="3" t="s">
        <v>212</v>
      </c>
      <c r="H171" s="202">
        <v>0</v>
      </c>
      <c r="I171" s="202">
        <v>0</v>
      </c>
    </row>
    <row r="172" spans="2:9" x14ac:dyDescent="0.25">
      <c r="B172" s="3" t="s">
        <v>218</v>
      </c>
      <c r="D172" s="3" t="s">
        <v>213</v>
      </c>
      <c r="H172" s="202">
        <v>0</v>
      </c>
      <c r="I172" s="202">
        <v>0</v>
      </c>
    </row>
    <row r="173" spans="2:9" x14ac:dyDescent="0.25">
      <c r="B173" s="3" t="s">
        <v>228</v>
      </c>
      <c r="D173" s="3" t="s">
        <v>211</v>
      </c>
      <c r="H173" s="202">
        <v>6076669981</v>
      </c>
      <c r="I173" s="202">
        <v>6262781729</v>
      </c>
    </row>
    <row r="174" spans="2:9" x14ac:dyDescent="0.25">
      <c r="B174" s="3" t="s">
        <v>229</v>
      </c>
      <c r="D174" s="3" t="s">
        <v>212</v>
      </c>
      <c r="H174" s="202">
        <v>132428300</v>
      </c>
      <c r="I174" s="202">
        <v>0</v>
      </c>
    </row>
    <row r="175" spans="2:9" x14ac:dyDescent="0.25">
      <c r="B175" s="3" t="s">
        <v>230</v>
      </c>
      <c r="D175" s="3" t="s">
        <v>213</v>
      </c>
      <c r="H175" s="202">
        <v>0</v>
      </c>
      <c r="I175" s="202">
        <v>0</v>
      </c>
    </row>
    <row r="176" spans="2:9" x14ac:dyDescent="0.25">
      <c r="B176" s="3" t="s">
        <v>231</v>
      </c>
      <c r="D176" s="3" t="s">
        <v>211</v>
      </c>
      <c r="H176" s="202">
        <v>0</v>
      </c>
      <c r="I176" s="202">
        <v>0</v>
      </c>
    </row>
    <row r="177" spans="2:10" x14ac:dyDescent="0.25">
      <c r="B177" s="3" t="s">
        <v>231</v>
      </c>
      <c r="D177" s="3" t="s">
        <v>212</v>
      </c>
      <c r="H177" s="202">
        <v>0</v>
      </c>
      <c r="I177" s="202">
        <v>0</v>
      </c>
    </row>
    <row r="178" spans="2:10" x14ac:dyDescent="0.25">
      <c r="B178" s="3" t="s">
        <v>222</v>
      </c>
      <c r="D178" s="3" t="s">
        <v>211</v>
      </c>
      <c r="H178" s="202">
        <v>0</v>
      </c>
      <c r="I178" s="202">
        <v>0</v>
      </c>
    </row>
    <row r="179" spans="2:10" x14ac:dyDescent="0.25">
      <c r="B179" s="3" t="s">
        <v>222</v>
      </c>
      <c r="D179" s="3" t="s">
        <v>212</v>
      </c>
      <c r="H179" s="202">
        <v>0</v>
      </c>
      <c r="I179" s="202">
        <v>0</v>
      </c>
    </row>
    <row r="180" spans="2:10" x14ac:dyDescent="0.25">
      <c r="B180" s="3" t="s">
        <v>222</v>
      </c>
      <c r="D180" s="3" t="s">
        <v>213</v>
      </c>
      <c r="H180" s="202">
        <v>0</v>
      </c>
      <c r="I180" s="202">
        <v>0</v>
      </c>
    </row>
    <row r="181" spans="2:10" x14ac:dyDescent="0.25">
      <c r="B181" s="3" t="s">
        <v>232</v>
      </c>
      <c r="D181" s="3"/>
      <c r="H181" s="194">
        <v>-4920081244.8000002</v>
      </c>
      <c r="I181" s="194">
        <v>-4926606210</v>
      </c>
    </row>
    <row r="182" spans="2:10" x14ac:dyDescent="0.25">
      <c r="B182" s="113" t="s">
        <v>88</v>
      </c>
      <c r="C182" s="200"/>
      <c r="D182" s="200"/>
      <c r="E182" s="200"/>
      <c r="F182" s="200"/>
      <c r="G182" s="200"/>
      <c r="H182" s="197">
        <f>SUM(H159:H181)</f>
        <v>1289062572.1999998</v>
      </c>
      <c r="I182" s="197">
        <f>SUM(I159:I181)</f>
        <v>1336220689</v>
      </c>
      <c r="J182" s="200"/>
    </row>
    <row r="183" spans="2:10" x14ac:dyDescent="0.25">
      <c r="B183" s="1"/>
      <c r="C183" s="3"/>
      <c r="D183" s="1"/>
    </row>
    <row r="184" spans="2:10" ht="19.95" customHeight="1" x14ac:dyDescent="0.25">
      <c r="B184" s="304" t="s">
        <v>225</v>
      </c>
      <c r="C184" s="304"/>
      <c r="D184" s="304"/>
      <c r="E184" s="304"/>
      <c r="F184" s="304"/>
      <c r="G184" s="304"/>
      <c r="H184" s="304"/>
      <c r="I184" s="304"/>
      <c r="J184" s="304"/>
    </row>
    <row r="185" spans="2:10" x14ac:dyDescent="0.25">
      <c r="B185" s="1" t="s">
        <v>226</v>
      </c>
    </row>
    <row r="186" spans="2:10" x14ac:dyDescent="0.25">
      <c r="B186" s="1" t="s">
        <v>227</v>
      </c>
    </row>
    <row r="188" spans="2:10" x14ac:dyDescent="0.25">
      <c r="B188" s="209" t="s">
        <v>243</v>
      </c>
      <c r="H188" s="196">
        <v>45536</v>
      </c>
      <c r="I188" s="196">
        <v>45170</v>
      </c>
    </row>
    <row r="189" spans="2:10" x14ac:dyDescent="0.25">
      <c r="B189" s="209"/>
      <c r="H189" s="199"/>
      <c r="I189" s="199"/>
    </row>
    <row r="190" spans="2:10" x14ac:dyDescent="0.25">
      <c r="B190" s="3" t="s">
        <v>235</v>
      </c>
      <c r="H190" s="203">
        <v>4334882764</v>
      </c>
      <c r="I190" s="203">
        <v>4468233371</v>
      </c>
    </row>
    <row r="191" spans="2:10" x14ac:dyDescent="0.25">
      <c r="B191" s="3" t="s">
        <v>236</v>
      </c>
      <c r="H191" s="203">
        <v>183340173</v>
      </c>
      <c r="I191" s="203">
        <v>524649973</v>
      </c>
    </row>
    <row r="192" spans="2:10" x14ac:dyDescent="0.25">
      <c r="B192" s="3" t="s">
        <v>237</v>
      </c>
      <c r="H192" s="204">
        <v>944513391</v>
      </c>
      <c r="I192" s="205">
        <v>1692337448</v>
      </c>
    </row>
    <row r="193" spans="2:9" x14ac:dyDescent="0.25">
      <c r="B193" s="3" t="s">
        <v>238</v>
      </c>
      <c r="H193" s="204">
        <v>159785986</v>
      </c>
      <c r="I193" s="204">
        <v>244410950</v>
      </c>
    </row>
    <row r="194" spans="2:9" x14ac:dyDescent="0.25">
      <c r="B194" s="3" t="s">
        <v>239</v>
      </c>
      <c r="H194" s="204">
        <v>5040923</v>
      </c>
      <c r="I194" s="205">
        <v>123593387</v>
      </c>
    </row>
    <row r="195" spans="2:9" x14ac:dyDescent="0.25">
      <c r="B195" s="3" t="s">
        <v>240</v>
      </c>
      <c r="H195" s="204">
        <v>1302011381</v>
      </c>
      <c r="I195" s="205">
        <v>2654413787</v>
      </c>
    </row>
    <row r="196" spans="2:9" x14ac:dyDescent="0.25">
      <c r="B196" s="3" t="s">
        <v>241</v>
      </c>
      <c r="H196" s="204">
        <v>87220576</v>
      </c>
      <c r="I196" s="205">
        <v>439288283</v>
      </c>
    </row>
    <row r="197" spans="2:9" x14ac:dyDescent="0.25">
      <c r="B197" s="3" t="s">
        <v>242</v>
      </c>
      <c r="H197" s="206">
        <v>1910038406</v>
      </c>
      <c r="I197" s="206">
        <v>1525717354</v>
      </c>
    </row>
    <row r="198" spans="2:9" x14ac:dyDescent="0.25">
      <c r="B198" s="3"/>
      <c r="H198" s="206"/>
      <c r="I198" s="206"/>
    </row>
    <row r="199" spans="2:9" x14ac:dyDescent="0.25">
      <c r="B199" s="195" t="s">
        <v>88</v>
      </c>
      <c r="H199" s="210">
        <f>SUM(H190:H198)</f>
        <v>8926833600</v>
      </c>
      <c r="I199" s="210">
        <f>SUM(I190:I198)</f>
        <v>11672644553</v>
      </c>
    </row>
    <row r="201" spans="2:9" x14ac:dyDescent="0.25">
      <c r="B201" s="3"/>
    </row>
    <row r="202" spans="2:9" ht="12.6" customHeight="1" x14ac:dyDescent="0.25">
      <c r="B202" s="213" t="s">
        <v>247</v>
      </c>
      <c r="H202" s="196">
        <v>45536</v>
      </c>
      <c r="I202" s="196">
        <v>45170</v>
      </c>
    </row>
    <row r="203" spans="2:9" x14ac:dyDescent="0.25">
      <c r="B203" s="213"/>
      <c r="H203" s="212"/>
      <c r="I203" s="212"/>
    </row>
    <row r="204" spans="2:9" x14ac:dyDescent="0.25">
      <c r="B204" s="3" t="s">
        <v>244</v>
      </c>
      <c r="H204" s="203">
        <v>279250411</v>
      </c>
      <c r="I204" s="203">
        <v>282086274</v>
      </c>
    </row>
    <row r="205" spans="2:9" x14ac:dyDescent="0.25">
      <c r="B205" s="3" t="s">
        <v>245</v>
      </c>
      <c r="H205" s="203">
        <v>0</v>
      </c>
      <c r="I205" s="203">
        <v>0</v>
      </c>
    </row>
    <row r="206" spans="2:9" x14ac:dyDescent="0.25">
      <c r="B206" s="3" t="s">
        <v>246</v>
      </c>
      <c r="H206" s="203">
        <v>0</v>
      </c>
      <c r="I206" s="203">
        <v>0</v>
      </c>
    </row>
    <row r="207" spans="2:9" x14ac:dyDescent="0.25">
      <c r="B207" s="3"/>
      <c r="H207" s="206"/>
      <c r="I207" s="206"/>
    </row>
    <row r="208" spans="2:9" x14ac:dyDescent="0.25">
      <c r="B208" s="195" t="s">
        <v>88</v>
      </c>
      <c r="H208" s="210">
        <f>SUM(H202:H207)</f>
        <v>279295947</v>
      </c>
      <c r="I208" s="210">
        <f>SUM(I204:I207)</f>
        <v>282086274</v>
      </c>
    </row>
    <row r="209" spans="2:10" x14ac:dyDescent="0.25">
      <c r="B209" s="195"/>
    </row>
    <row r="210" spans="2:10" x14ac:dyDescent="0.25">
      <c r="B210" s="1"/>
    </row>
    <row r="211" spans="2:10" ht="19.95" customHeight="1" x14ac:dyDescent="0.25">
      <c r="B211" s="304" t="s">
        <v>248</v>
      </c>
      <c r="C211" s="304"/>
      <c r="D211" s="304"/>
      <c r="E211" s="304"/>
      <c r="F211" s="304"/>
      <c r="G211" s="304"/>
      <c r="H211" s="304"/>
      <c r="I211" s="304"/>
      <c r="J211" s="304"/>
    </row>
    <row r="213" spans="2:10" x14ac:dyDescent="0.25">
      <c r="B213" s="307" t="s">
        <v>257</v>
      </c>
      <c r="C213" s="307"/>
      <c r="D213" s="307"/>
      <c r="E213" s="307"/>
      <c r="F213" s="307"/>
      <c r="G213" s="307"/>
      <c r="H213" s="307"/>
    </row>
    <row r="214" spans="2:10" x14ac:dyDescent="0.25">
      <c r="B214" s="209"/>
      <c r="H214" s="308" t="s">
        <v>195</v>
      </c>
      <c r="I214" s="308"/>
    </row>
    <row r="215" spans="2:10" ht="15" customHeight="1" x14ac:dyDescent="0.25">
      <c r="B215" s="209" t="s">
        <v>197</v>
      </c>
      <c r="H215" s="196">
        <v>45536</v>
      </c>
      <c r="I215" s="196">
        <v>45170</v>
      </c>
    </row>
    <row r="216" spans="2:10" x14ac:dyDescent="0.25">
      <c r="H216" s="212"/>
      <c r="I216" s="212"/>
    </row>
    <row r="217" spans="2:10" x14ac:dyDescent="0.25">
      <c r="B217" s="222" t="s">
        <v>249</v>
      </c>
      <c r="H217" s="204">
        <v>71626178248</v>
      </c>
      <c r="I217" s="214">
        <v>64469113950</v>
      </c>
    </row>
    <row r="218" spans="2:10" x14ac:dyDescent="0.25">
      <c r="B218" s="222" t="s">
        <v>250</v>
      </c>
      <c r="H218" s="204">
        <v>25850717250</v>
      </c>
      <c r="I218" s="214">
        <v>24710485212</v>
      </c>
    </row>
    <row r="219" spans="2:10" x14ac:dyDescent="0.25">
      <c r="B219" s="222" t="s">
        <v>251</v>
      </c>
      <c r="H219" s="204">
        <v>14238591930</v>
      </c>
      <c r="I219" s="214">
        <v>8907687408</v>
      </c>
    </row>
    <row r="220" spans="2:10" x14ac:dyDescent="0.25">
      <c r="B220" s="222" t="s">
        <v>252</v>
      </c>
      <c r="H220" s="204">
        <v>28127323097.298279</v>
      </c>
      <c r="I220" s="214">
        <v>39303979973.326477</v>
      </c>
    </row>
    <row r="221" spans="2:10" x14ac:dyDescent="0.25">
      <c r="B221" s="222" t="s">
        <v>253</v>
      </c>
      <c r="H221" s="204">
        <v>35557251728</v>
      </c>
      <c r="I221" s="214">
        <v>36574119360</v>
      </c>
    </row>
    <row r="222" spans="2:10" x14ac:dyDescent="0.25">
      <c r="B222" s="222" t="s">
        <v>254</v>
      </c>
      <c r="H222" s="216">
        <v>221324564</v>
      </c>
      <c r="I222" s="217">
        <v>511443915</v>
      </c>
    </row>
    <row r="223" spans="2:10" x14ac:dyDescent="0.25">
      <c r="B223" s="223" t="s">
        <v>255</v>
      </c>
      <c r="H223" s="216">
        <v>0</v>
      </c>
      <c r="I223" s="217">
        <v>0</v>
      </c>
    </row>
    <row r="224" spans="2:10" ht="14.4" thickBot="1" x14ac:dyDescent="0.3">
      <c r="B224" s="195" t="s">
        <v>256</v>
      </c>
      <c r="H224" s="215">
        <f>SUM(H217:H223)</f>
        <v>175621386817.29828</v>
      </c>
      <c r="I224" s="215">
        <f>SUM(I217:I223)</f>
        <v>174476829818.32648</v>
      </c>
    </row>
    <row r="226" spans="2:14" ht="19.95" customHeight="1" x14ac:dyDescent="0.25">
      <c r="B226" s="304" t="s">
        <v>258</v>
      </c>
      <c r="C226" s="304"/>
      <c r="D226" s="304"/>
      <c r="E226" s="304"/>
      <c r="F226" s="304"/>
      <c r="G226" s="304"/>
      <c r="H226" s="304"/>
      <c r="I226" s="304"/>
      <c r="J226" s="304"/>
    </row>
    <row r="228" spans="2:14" x14ac:dyDescent="0.25">
      <c r="B228" s="17" t="s">
        <v>185</v>
      </c>
    </row>
    <row r="230" spans="2:14" ht="19.95" customHeight="1" x14ac:dyDescent="0.25">
      <c r="B230" s="304" t="s">
        <v>259</v>
      </c>
      <c r="C230" s="304"/>
      <c r="D230" s="304"/>
      <c r="E230" s="304"/>
      <c r="F230" s="304"/>
      <c r="G230" s="304"/>
      <c r="H230" s="304"/>
      <c r="I230" s="304"/>
      <c r="J230" s="304"/>
      <c r="K230" s="306"/>
      <c r="L230" s="306"/>
      <c r="M230" s="306"/>
      <c r="N230" s="306"/>
    </row>
    <row r="231" spans="2:14" ht="19.2" customHeight="1" x14ac:dyDescent="0.25">
      <c r="B231" s="200"/>
      <c r="C231" s="200"/>
      <c r="D231" s="200"/>
      <c r="E231" s="200"/>
      <c r="F231" s="200"/>
      <c r="G231" s="200"/>
      <c r="H231" s="200"/>
      <c r="I231" s="200"/>
      <c r="J231" s="200"/>
      <c r="K231" s="200"/>
      <c r="L231" s="200"/>
      <c r="M231" s="200"/>
      <c r="N231" s="200"/>
    </row>
    <row r="232" spans="2:14" x14ac:dyDescent="0.25">
      <c r="H232" s="308" t="s">
        <v>195</v>
      </c>
      <c r="I232" s="308"/>
    </row>
    <row r="233" spans="2:14" x14ac:dyDescent="0.25">
      <c r="H233" s="196">
        <v>45536</v>
      </c>
      <c r="I233" s="196">
        <v>45170</v>
      </c>
    </row>
    <row r="234" spans="2:14" x14ac:dyDescent="0.25">
      <c r="B234" s="20" t="s">
        <v>260</v>
      </c>
      <c r="H234" s="225">
        <v>1328794377</v>
      </c>
      <c r="I234" s="225">
        <v>1476447609</v>
      </c>
    </row>
    <row r="235" spans="2:14" x14ac:dyDescent="0.25">
      <c r="B235" s="20" t="s">
        <v>261</v>
      </c>
      <c r="H235" s="225">
        <v>1237177635</v>
      </c>
      <c r="I235" s="226">
        <v>1298379411</v>
      </c>
    </row>
    <row r="236" spans="2:14" x14ac:dyDescent="0.25">
      <c r="B236" s="20" t="s">
        <v>262</v>
      </c>
      <c r="H236" s="225">
        <v>1141226670</v>
      </c>
      <c r="I236" s="226">
        <v>1030285903</v>
      </c>
    </row>
    <row r="237" spans="2:14" x14ac:dyDescent="0.25">
      <c r="B237" s="20" t="s">
        <v>263</v>
      </c>
      <c r="H237" s="225">
        <v>623451441</v>
      </c>
      <c r="I237" s="226">
        <v>701403116</v>
      </c>
    </row>
    <row r="238" spans="2:14" x14ac:dyDescent="0.25">
      <c r="B238" s="20" t="s">
        <v>264</v>
      </c>
      <c r="H238" s="20" t="s">
        <v>265</v>
      </c>
      <c r="I238" s="227" t="s">
        <v>265</v>
      </c>
    </row>
    <row r="239" spans="2:14" x14ac:dyDescent="0.25">
      <c r="B239" s="20" t="s">
        <v>266</v>
      </c>
      <c r="H239" s="225">
        <v>35444866661</v>
      </c>
      <c r="I239" s="226">
        <v>37473097842</v>
      </c>
    </row>
    <row r="240" spans="2:14" x14ac:dyDescent="0.25">
      <c r="B240" s="20" t="s">
        <v>267</v>
      </c>
      <c r="H240" s="225">
        <v>1756578269</v>
      </c>
      <c r="I240" s="226">
        <v>1851544942</v>
      </c>
    </row>
    <row r="241" spans="2:10" x14ac:dyDescent="0.25">
      <c r="B241" s="20" t="s">
        <v>268</v>
      </c>
      <c r="H241" s="225">
        <v>15681480295</v>
      </c>
      <c r="I241" s="226">
        <v>14139057365</v>
      </c>
    </row>
    <row r="242" spans="2:10" x14ac:dyDescent="0.25">
      <c r="B242" s="20" t="s">
        <v>269</v>
      </c>
      <c r="H242" s="225">
        <v>68332808445</v>
      </c>
      <c r="I242" s="226">
        <v>69692039421</v>
      </c>
    </row>
    <row r="243" spans="2:10" x14ac:dyDescent="0.25">
      <c r="B243" s="20" t="s">
        <v>270</v>
      </c>
      <c r="H243" s="20" t="s">
        <v>265</v>
      </c>
      <c r="I243" s="226">
        <v>15987204525</v>
      </c>
    </row>
    <row r="244" spans="2:10" x14ac:dyDescent="0.25">
      <c r="B244" s="20" t="s">
        <v>271</v>
      </c>
      <c r="H244" s="225">
        <v>134121911833</v>
      </c>
      <c r="I244" s="226">
        <v>89572161345</v>
      </c>
    </row>
    <row r="245" spans="2:10" x14ac:dyDescent="0.25">
      <c r="B245" s="20" t="s">
        <v>272</v>
      </c>
      <c r="H245" s="225">
        <v>108612804</v>
      </c>
      <c r="I245" s="226">
        <v>86515379</v>
      </c>
    </row>
    <row r="246" spans="2:10" x14ac:dyDescent="0.25">
      <c r="B246" s="224" t="s">
        <v>273</v>
      </c>
      <c r="H246" s="225">
        <v>568159070</v>
      </c>
      <c r="I246" s="226">
        <v>623196689</v>
      </c>
    </row>
    <row r="247" spans="2:10" ht="14.4" thickBot="1" x14ac:dyDescent="0.3">
      <c r="B247" s="195" t="s">
        <v>274</v>
      </c>
      <c r="H247" s="215">
        <f>SUM(H234:H246)</f>
        <v>260345067500</v>
      </c>
      <c r="I247" s="215">
        <f>SUM(I234:I246)</f>
        <v>233931333547</v>
      </c>
    </row>
    <row r="250" spans="2:10" ht="19.95" customHeight="1" x14ac:dyDescent="0.25">
      <c r="B250" s="304" t="s">
        <v>275</v>
      </c>
      <c r="C250" s="304"/>
      <c r="D250" s="304"/>
      <c r="E250" s="304"/>
      <c r="F250" s="304"/>
      <c r="G250" s="304"/>
      <c r="H250" s="304"/>
      <c r="I250" s="304"/>
      <c r="J250" s="304"/>
    </row>
    <row r="252" spans="2:10" x14ac:dyDescent="0.25">
      <c r="B252" s="17" t="s">
        <v>185</v>
      </c>
    </row>
    <row r="254" spans="2:10" ht="19.95" customHeight="1" x14ac:dyDescent="0.25">
      <c r="B254" s="304" t="s">
        <v>276</v>
      </c>
      <c r="C254" s="304"/>
      <c r="D254" s="304"/>
      <c r="E254" s="304"/>
      <c r="F254" s="304"/>
      <c r="G254" s="304"/>
      <c r="H254" s="304"/>
      <c r="I254" s="304"/>
      <c r="J254" s="304"/>
    </row>
    <row r="256" spans="2:10" x14ac:dyDescent="0.25">
      <c r="H256" s="308" t="s">
        <v>195</v>
      </c>
      <c r="I256" s="308"/>
    </row>
    <row r="257" spans="2:10" x14ac:dyDescent="0.25">
      <c r="B257" s="19" t="s">
        <v>17</v>
      </c>
      <c r="H257" s="196">
        <v>45536</v>
      </c>
      <c r="I257" s="196">
        <v>45170</v>
      </c>
    </row>
    <row r="258" spans="2:10" x14ac:dyDescent="0.25">
      <c r="B258" s="218"/>
      <c r="H258" s="199"/>
      <c r="I258" s="199"/>
    </row>
    <row r="259" spans="2:10" x14ac:dyDescent="0.25">
      <c r="B259" s="20" t="s">
        <v>277</v>
      </c>
      <c r="C259" s="219"/>
      <c r="H259" s="225">
        <v>4247323457</v>
      </c>
      <c r="I259" s="226">
        <v>3979717726</v>
      </c>
    </row>
    <row r="260" spans="2:10" x14ac:dyDescent="0.25">
      <c r="B260" s="20" t="s">
        <v>278</v>
      </c>
      <c r="H260" s="225">
        <v>396661903</v>
      </c>
      <c r="I260" s="226">
        <v>550208454</v>
      </c>
    </row>
    <row r="261" spans="2:10" x14ac:dyDescent="0.25">
      <c r="B261" s="20" t="s">
        <v>279</v>
      </c>
      <c r="H261" s="225">
        <v>1364442875</v>
      </c>
      <c r="I261" s="226">
        <v>1144919134</v>
      </c>
    </row>
    <row r="262" spans="2:10" x14ac:dyDescent="0.25">
      <c r="B262" s="20" t="s">
        <v>280</v>
      </c>
      <c r="H262" s="225">
        <v>-2896708814</v>
      </c>
      <c r="I262" s="226">
        <v>-11404870</v>
      </c>
    </row>
    <row r="263" spans="2:10" ht="14.4" thickBot="1" x14ac:dyDescent="0.3">
      <c r="B263" s="31" t="s">
        <v>281</v>
      </c>
      <c r="H263" s="215">
        <f>SUM(H259:H262)</f>
        <v>3111719421</v>
      </c>
      <c r="I263" s="215">
        <f>SUM(I259:I262)</f>
        <v>5663440444</v>
      </c>
    </row>
    <row r="266" spans="2:10" ht="19.95" customHeight="1" x14ac:dyDescent="0.25">
      <c r="B266" s="304" t="s">
        <v>282</v>
      </c>
      <c r="C266" s="304"/>
      <c r="D266" s="304"/>
      <c r="E266" s="304"/>
      <c r="F266" s="304"/>
      <c r="G266" s="304"/>
      <c r="H266" s="304"/>
      <c r="I266" s="304"/>
      <c r="J266" s="304"/>
    </row>
    <row r="268" spans="2:10" x14ac:dyDescent="0.25">
      <c r="B268" s="17" t="s">
        <v>185</v>
      </c>
    </row>
    <row r="270" spans="2:10" ht="19.95" customHeight="1" x14ac:dyDescent="0.25">
      <c r="B270" s="304" t="s">
        <v>295</v>
      </c>
      <c r="C270" s="304"/>
      <c r="D270" s="304"/>
      <c r="E270" s="304"/>
      <c r="F270" s="304"/>
      <c r="G270" s="304"/>
      <c r="H270" s="304"/>
      <c r="I270" s="304"/>
      <c r="J270" s="304"/>
    </row>
    <row r="271" spans="2:10" ht="19.95" customHeight="1" x14ac:dyDescent="0.25">
      <c r="B271" s="200"/>
      <c r="C271" s="200"/>
      <c r="D271" s="200"/>
      <c r="E271" s="200"/>
      <c r="F271" s="200"/>
      <c r="G271" s="200"/>
      <c r="H271" s="200"/>
      <c r="I271" s="200"/>
      <c r="J271" s="200"/>
    </row>
    <row r="272" spans="2:10" x14ac:dyDescent="0.25">
      <c r="H272" s="305" t="s">
        <v>195</v>
      </c>
      <c r="I272" s="305"/>
    </row>
    <row r="273" spans="2:10" ht="14.4" x14ac:dyDescent="0.3">
      <c r="B273" s="228" t="s">
        <v>283</v>
      </c>
      <c r="D273" s="230" t="s">
        <v>155</v>
      </c>
      <c r="F273" s="230" t="s">
        <v>292</v>
      </c>
      <c r="H273" s="196">
        <v>45536</v>
      </c>
      <c r="I273" s="196">
        <v>45170</v>
      </c>
    </row>
    <row r="274" spans="2:10" ht="14.4" x14ac:dyDescent="0.3">
      <c r="B274" s="228"/>
      <c r="F274" s="229" t="str">
        <f>IFERROR(VLOOKUP(D274,'[2]Base de Monedas'!C:D,2,0),"")</f>
        <v/>
      </c>
      <c r="H274" s="199"/>
      <c r="I274" s="199"/>
    </row>
    <row r="275" spans="2:10" x14ac:dyDescent="0.25">
      <c r="B275" s="1" t="s">
        <v>284</v>
      </c>
      <c r="C275" s="1"/>
      <c r="D275" s="208" t="s">
        <v>291</v>
      </c>
      <c r="E275" s="1"/>
      <c r="F275" s="229" t="s">
        <v>293</v>
      </c>
      <c r="G275" s="1"/>
      <c r="H275" s="225">
        <v>48057612849</v>
      </c>
      <c r="I275" s="226">
        <v>26782277320</v>
      </c>
    </row>
    <row r="276" spans="2:10" x14ac:dyDescent="0.25">
      <c r="B276" s="1" t="s">
        <v>285</v>
      </c>
      <c r="C276" s="1"/>
      <c r="D276" s="208" t="s">
        <v>159</v>
      </c>
      <c r="E276" s="1"/>
      <c r="F276" s="229" t="s">
        <v>294</v>
      </c>
      <c r="G276" s="1"/>
      <c r="H276" s="225">
        <v>1753506766</v>
      </c>
      <c r="I276" s="226">
        <v>1638353009</v>
      </c>
    </row>
    <row r="277" spans="2:10" x14ac:dyDescent="0.25">
      <c r="B277" s="1" t="s">
        <v>286</v>
      </c>
      <c r="C277" s="1"/>
      <c r="D277" s="208" t="s">
        <v>291</v>
      </c>
      <c r="E277" s="1"/>
      <c r="F277" s="229" t="s">
        <v>293</v>
      </c>
      <c r="G277" s="1"/>
      <c r="H277" s="225">
        <v>3627472511</v>
      </c>
      <c r="I277" s="226">
        <v>1677208946</v>
      </c>
    </row>
    <row r="278" spans="2:10" x14ac:dyDescent="0.25">
      <c r="B278" s="1" t="s">
        <v>287</v>
      </c>
      <c r="C278" s="1"/>
      <c r="D278" s="208" t="s">
        <v>291</v>
      </c>
      <c r="E278" s="1"/>
      <c r="F278" s="229" t="s">
        <v>293</v>
      </c>
      <c r="G278" s="1"/>
      <c r="H278" s="225">
        <v>516848885</v>
      </c>
      <c r="I278" s="226">
        <v>982869897</v>
      </c>
    </row>
    <row r="279" spans="2:10" x14ac:dyDescent="0.25">
      <c r="B279" s="1" t="s">
        <v>288</v>
      </c>
      <c r="C279" s="1"/>
      <c r="D279" s="208" t="s">
        <v>291</v>
      </c>
      <c r="E279" s="1"/>
      <c r="F279" s="229" t="s">
        <v>293</v>
      </c>
      <c r="G279" s="1"/>
      <c r="H279" s="225">
        <v>0</v>
      </c>
      <c r="I279" s="226">
        <v>0</v>
      </c>
    </row>
    <row r="280" spans="2:10" x14ac:dyDescent="0.25">
      <c r="B280" s="3" t="s">
        <v>289</v>
      </c>
      <c r="C280" s="1"/>
      <c r="D280" s="208" t="s">
        <v>291</v>
      </c>
      <c r="E280" s="1"/>
      <c r="F280" s="229" t="s">
        <v>293</v>
      </c>
      <c r="G280" s="1"/>
      <c r="H280" s="225">
        <v>223175717</v>
      </c>
      <c r="I280" s="226">
        <v>194490225</v>
      </c>
    </row>
    <row r="281" spans="2:10" ht="14.4" thickBot="1" x14ac:dyDescent="0.3">
      <c r="B281" s="195" t="s">
        <v>290</v>
      </c>
      <c r="C281" s="1"/>
      <c r="D281" s="1"/>
      <c r="E281" s="1"/>
      <c r="F281" s="1"/>
      <c r="G281" s="1"/>
      <c r="H281" s="215">
        <f>SUM(H275:H280)</f>
        <v>54178616728</v>
      </c>
      <c r="I281" s="215">
        <f>SUM(I275:I280)</f>
        <v>31275199397</v>
      </c>
    </row>
    <row r="284" spans="2:10" x14ac:dyDescent="0.25">
      <c r="B284" s="304" t="s">
        <v>311</v>
      </c>
      <c r="C284" s="304"/>
      <c r="D284" s="304"/>
      <c r="E284" s="304"/>
      <c r="F284" s="304"/>
      <c r="G284" s="304"/>
      <c r="H284" s="304"/>
      <c r="I284" s="304"/>
      <c r="J284" s="304"/>
    </row>
    <row r="286" spans="2:10" x14ac:dyDescent="0.25">
      <c r="H286" s="305" t="s">
        <v>195</v>
      </c>
      <c r="I286" s="305"/>
    </row>
    <row r="287" spans="2:10" x14ac:dyDescent="0.25">
      <c r="B287" s="231" t="s">
        <v>296</v>
      </c>
      <c r="H287" s="232">
        <v>45536</v>
      </c>
      <c r="I287" s="232">
        <v>45170</v>
      </c>
    </row>
    <row r="288" spans="2:10" x14ac:dyDescent="0.25">
      <c r="B288" s="231"/>
      <c r="H288" s="235"/>
      <c r="I288" s="235"/>
    </row>
    <row r="289" spans="2:9" x14ac:dyDescent="0.25">
      <c r="B289" s="1" t="s">
        <v>297</v>
      </c>
      <c r="H289" s="225"/>
      <c r="I289" s="226">
        <v>32882265000</v>
      </c>
    </row>
    <row r="290" spans="2:9" x14ac:dyDescent="0.25">
      <c r="B290" s="1" t="s">
        <v>298</v>
      </c>
      <c r="H290" s="225">
        <v>16043969340</v>
      </c>
      <c r="I290" s="226">
        <v>15540839936</v>
      </c>
    </row>
    <row r="291" spans="2:9" x14ac:dyDescent="0.25">
      <c r="B291" s="1" t="s">
        <v>299</v>
      </c>
      <c r="H291" s="225">
        <v>4059013898</v>
      </c>
      <c r="I291" s="226">
        <v>3966336140</v>
      </c>
    </row>
    <row r="292" spans="2:9" x14ac:dyDescent="0.25">
      <c r="B292" s="1" t="s">
        <v>300</v>
      </c>
      <c r="H292" s="225">
        <v>-4059013898</v>
      </c>
      <c r="I292" s="226">
        <v>-3966336140</v>
      </c>
    </row>
    <row r="293" spans="2:9" x14ac:dyDescent="0.25">
      <c r="B293" s="1" t="s">
        <v>301</v>
      </c>
      <c r="H293" s="225">
        <v>12840846451</v>
      </c>
      <c r="I293" s="226">
        <v>10333194882</v>
      </c>
    </row>
    <row r="294" spans="2:9" x14ac:dyDescent="0.25">
      <c r="B294" s="1" t="s">
        <v>300</v>
      </c>
      <c r="H294" s="225">
        <v>-12840846451</v>
      </c>
      <c r="I294" s="226">
        <v>-10333194882</v>
      </c>
    </row>
    <row r="295" spans="2:9" ht="14.4" thickBot="1" x14ac:dyDescent="0.3">
      <c r="B295" s="233" t="s">
        <v>88</v>
      </c>
      <c r="H295" s="215">
        <f>SUM(H290:H294)</f>
        <v>16043969340</v>
      </c>
      <c r="I295" s="215">
        <f>SUM(I289:I294)</f>
        <v>48423104936</v>
      </c>
    </row>
    <row r="296" spans="2:9" x14ac:dyDescent="0.25">
      <c r="B296" s="234"/>
      <c r="H296" s="234"/>
      <c r="I296" s="234"/>
    </row>
    <row r="297" spans="2:9" x14ac:dyDescent="0.25">
      <c r="B297" s="234"/>
      <c r="H297" s="305" t="s">
        <v>195</v>
      </c>
      <c r="I297" s="305"/>
    </row>
    <row r="298" spans="2:9" x14ac:dyDescent="0.25">
      <c r="B298" s="231" t="s">
        <v>302</v>
      </c>
      <c r="H298" s="232">
        <v>45536</v>
      </c>
      <c r="I298" s="232">
        <v>45170</v>
      </c>
    </row>
    <row r="299" spans="2:9" x14ac:dyDescent="0.25">
      <c r="B299" s="1"/>
      <c r="H299" s="235"/>
      <c r="I299" s="235"/>
    </row>
    <row r="300" spans="2:9" x14ac:dyDescent="0.25">
      <c r="B300" s="1" t="s">
        <v>303</v>
      </c>
      <c r="H300" s="225">
        <v>73471700000</v>
      </c>
      <c r="I300" s="226">
        <v>65063400000</v>
      </c>
    </row>
    <row r="301" spans="2:9" x14ac:dyDescent="0.25">
      <c r="B301" s="1" t="s">
        <v>304</v>
      </c>
      <c r="H301" s="225">
        <v>73500000000</v>
      </c>
      <c r="I301" s="226">
        <v>56000000000</v>
      </c>
    </row>
    <row r="302" spans="2:9" x14ac:dyDescent="0.25">
      <c r="B302" s="1" t="s">
        <v>305</v>
      </c>
      <c r="H302" s="225">
        <v>11444242885</v>
      </c>
      <c r="I302" s="226">
        <v>27488212221</v>
      </c>
    </row>
    <row r="303" spans="2:9" x14ac:dyDescent="0.25">
      <c r="B303" s="1" t="s">
        <v>306</v>
      </c>
      <c r="H303" s="225">
        <v>35085555000</v>
      </c>
      <c r="I303" s="226" t="s">
        <v>312</v>
      </c>
    </row>
    <row r="304" spans="2:9" x14ac:dyDescent="0.25">
      <c r="B304" s="1" t="s">
        <v>307</v>
      </c>
      <c r="H304" s="225">
        <v>12766225708</v>
      </c>
      <c r="I304" s="226">
        <v>18044564954</v>
      </c>
    </row>
    <row r="305" spans="2:10" x14ac:dyDescent="0.25">
      <c r="B305" s="1" t="s">
        <v>308</v>
      </c>
      <c r="H305" s="225">
        <v>11368417655</v>
      </c>
      <c r="I305" s="226">
        <v>1693079242</v>
      </c>
    </row>
    <row r="306" spans="2:10" x14ac:dyDescent="0.25">
      <c r="B306" s="1" t="s">
        <v>309</v>
      </c>
      <c r="H306" s="225">
        <v>-12594054777</v>
      </c>
      <c r="I306" s="226">
        <v>-17883205900</v>
      </c>
    </row>
    <row r="307" spans="2:10" x14ac:dyDescent="0.25">
      <c r="B307" s="1" t="s">
        <v>310</v>
      </c>
      <c r="H307" s="225">
        <v>-11368417655</v>
      </c>
      <c r="I307" s="226">
        <v>-1693079242</v>
      </c>
    </row>
    <row r="308" spans="2:10" ht="14.4" thickBot="1" x14ac:dyDescent="0.3">
      <c r="B308" s="233" t="s">
        <v>88</v>
      </c>
      <c r="H308" s="215">
        <f>SUM(H300:H307)</f>
        <v>193673668816</v>
      </c>
      <c r="I308" s="215">
        <f>SUM(I300:I307)</f>
        <v>148712971275</v>
      </c>
    </row>
    <row r="310" spans="2:10" ht="19.95" customHeight="1" x14ac:dyDescent="0.25">
      <c r="B310" s="304" t="s">
        <v>313</v>
      </c>
      <c r="C310" s="304"/>
      <c r="D310" s="304"/>
      <c r="E310" s="304"/>
      <c r="F310" s="304"/>
      <c r="G310" s="304"/>
      <c r="H310" s="304"/>
      <c r="I310" s="304"/>
      <c r="J310" s="304"/>
    </row>
    <row r="312" spans="2:10" x14ac:dyDescent="0.25">
      <c r="B312" s="17" t="s">
        <v>185</v>
      </c>
    </row>
    <row r="314" spans="2:10" ht="19.95" customHeight="1" x14ac:dyDescent="0.25">
      <c r="B314" s="304" t="s">
        <v>314</v>
      </c>
      <c r="C314" s="304"/>
      <c r="D314" s="304"/>
      <c r="E314" s="304"/>
      <c r="F314" s="304"/>
      <c r="G314" s="304"/>
      <c r="H314" s="304"/>
      <c r="I314" s="304"/>
      <c r="J314" s="304"/>
    </row>
    <row r="316" spans="2:10" x14ac:dyDescent="0.25">
      <c r="H316" s="305" t="s">
        <v>195</v>
      </c>
      <c r="I316" s="305"/>
    </row>
    <row r="317" spans="2:10" ht="14.4" x14ac:dyDescent="0.3">
      <c r="B317" s="11" t="s">
        <v>26</v>
      </c>
      <c r="H317" s="232">
        <v>45536</v>
      </c>
      <c r="I317" s="232">
        <v>45170</v>
      </c>
    </row>
    <row r="318" spans="2:10" ht="14.4" x14ac:dyDescent="0.3">
      <c r="B318" s="11"/>
    </row>
    <row r="319" spans="2:10" ht="14.4" x14ac:dyDescent="0.3">
      <c r="B319" s="8" t="s">
        <v>315</v>
      </c>
      <c r="H319" s="225">
        <v>1018691927</v>
      </c>
      <c r="I319" s="226">
        <v>1356495806.7</v>
      </c>
    </row>
    <row r="320" spans="2:10" ht="14.4" x14ac:dyDescent="0.3">
      <c r="B320" s="8" t="s">
        <v>316</v>
      </c>
      <c r="H320" s="225">
        <v>406479656</v>
      </c>
      <c r="I320" s="226">
        <v>394592397</v>
      </c>
    </row>
    <row r="321" spans="2:10" ht="14.4" x14ac:dyDescent="0.3">
      <c r="B321" s="8" t="s">
        <v>317</v>
      </c>
      <c r="H321" s="225">
        <v>79320000</v>
      </c>
      <c r="I321" s="226">
        <v>68000001.300000012</v>
      </c>
    </row>
    <row r="322" spans="2:10" ht="14.4" x14ac:dyDescent="0.3">
      <c r="B322" s="8" t="s">
        <v>318</v>
      </c>
      <c r="H322" s="225">
        <v>1508310101</v>
      </c>
      <c r="I322" s="226">
        <v>1416641480</v>
      </c>
    </row>
    <row r="323" spans="2:10" ht="15" thickBot="1" x14ac:dyDescent="0.35">
      <c r="B323" s="11" t="s">
        <v>88</v>
      </c>
      <c r="H323" s="236">
        <f>SUM(H319:H322)</f>
        <v>3012801684</v>
      </c>
      <c r="I323" s="236">
        <f>SUM(I319:I322)</f>
        <v>3235729685</v>
      </c>
    </row>
    <row r="325" spans="2:10" ht="19.95" customHeight="1" x14ac:dyDescent="0.25">
      <c r="B325" s="304" t="s">
        <v>319</v>
      </c>
      <c r="C325" s="304"/>
      <c r="D325" s="304"/>
      <c r="E325" s="304"/>
      <c r="F325" s="304"/>
      <c r="G325" s="304"/>
      <c r="H325" s="304"/>
      <c r="I325" s="304"/>
      <c r="J325" s="304"/>
    </row>
    <row r="327" spans="2:10" x14ac:dyDescent="0.25">
      <c r="H327" s="305" t="s">
        <v>195</v>
      </c>
      <c r="I327" s="305"/>
    </row>
    <row r="328" spans="2:10" ht="14.4" x14ac:dyDescent="0.25">
      <c r="B328" s="237" t="s">
        <v>27</v>
      </c>
      <c r="H328" s="232">
        <v>45536</v>
      </c>
      <c r="I328" s="232">
        <v>45170</v>
      </c>
    </row>
    <row r="329" spans="2:10" ht="14.4" x14ac:dyDescent="0.3">
      <c r="B329" s="8" t="s">
        <v>320</v>
      </c>
    </row>
    <row r="330" spans="2:10" ht="14.4" x14ac:dyDescent="0.3">
      <c r="B330" s="8" t="s">
        <v>321</v>
      </c>
      <c r="H330" s="225">
        <v>843447094</v>
      </c>
      <c r="I330" s="226">
        <v>457791164</v>
      </c>
    </row>
    <row r="331" spans="2:10" ht="14.4" x14ac:dyDescent="0.3">
      <c r="B331" s="8" t="s">
        <v>322</v>
      </c>
    </row>
    <row r="332" spans="2:10" ht="15" thickBot="1" x14ac:dyDescent="0.35">
      <c r="B332" s="11" t="s">
        <v>88</v>
      </c>
      <c r="H332" s="236">
        <f>SUM(H330:H331)</f>
        <v>843447094</v>
      </c>
      <c r="I332" s="236">
        <f>SUM(I330:I331)</f>
        <v>457791164</v>
      </c>
    </row>
    <row r="334" spans="2:10" ht="19.95" customHeight="1" x14ac:dyDescent="0.25">
      <c r="B334" s="304" t="s">
        <v>323</v>
      </c>
      <c r="C334" s="304"/>
      <c r="D334" s="304"/>
      <c r="E334" s="304"/>
      <c r="F334" s="304"/>
      <c r="G334" s="304"/>
      <c r="H334" s="304"/>
      <c r="I334" s="304"/>
      <c r="J334" s="304"/>
    </row>
    <row r="336" spans="2:10" x14ac:dyDescent="0.25">
      <c r="B336" s="17" t="s">
        <v>185</v>
      </c>
    </row>
    <row r="338" spans="2:10" ht="19.95" customHeight="1" x14ac:dyDescent="0.25">
      <c r="B338" s="304" t="s">
        <v>324</v>
      </c>
      <c r="C338" s="304"/>
      <c r="D338" s="304"/>
      <c r="E338" s="304"/>
      <c r="F338" s="304"/>
      <c r="G338" s="304"/>
      <c r="H338" s="304"/>
      <c r="I338" s="304"/>
      <c r="J338" s="304"/>
    </row>
    <row r="340" spans="2:10" x14ac:dyDescent="0.25">
      <c r="B340" s="238" t="s">
        <v>283</v>
      </c>
      <c r="H340" s="305" t="s">
        <v>195</v>
      </c>
      <c r="I340" s="305"/>
    </row>
    <row r="341" spans="2:10" ht="30" customHeight="1" x14ac:dyDescent="0.25">
      <c r="H341" s="232">
        <v>45536</v>
      </c>
      <c r="I341" s="232">
        <v>45170</v>
      </c>
    </row>
    <row r="343" spans="2:10" x14ac:dyDescent="0.25">
      <c r="B343" s="3" t="s">
        <v>325</v>
      </c>
      <c r="H343" s="225">
        <v>0</v>
      </c>
      <c r="I343" s="226">
        <v>10273618</v>
      </c>
    </row>
    <row r="344" spans="2:10" x14ac:dyDescent="0.25">
      <c r="B344" s="239" t="s">
        <v>326</v>
      </c>
      <c r="H344" s="225">
        <v>0</v>
      </c>
      <c r="I344" s="226">
        <v>0</v>
      </c>
    </row>
    <row r="345" spans="2:10" x14ac:dyDescent="0.25">
      <c r="B345" s="239" t="s">
        <v>327</v>
      </c>
      <c r="H345" s="225">
        <v>0</v>
      </c>
      <c r="I345" s="226">
        <v>0</v>
      </c>
    </row>
    <row r="346" spans="2:10" x14ac:dyDescent="0.25">
      <c r="B346" s="239" t="s">
        <v>328</v>
      </c>
      <c r="H346" s="225">
        <v>1395612421</v>
      </c>
      <c r="I346" s="226">
        <v>1441399336</v>
      </c>
    </row>
    <row r="347" spans="2:10" x14ac:dyDescent="0.25">
      <c r="B347" s="3" t="s">
        <v>329</v>
      </c>
      <c r="H347" s="225">
        <v>0</v>
      </c>
      <c r="I347" s="226">
        <v>0</v>
      </c>
    </row>
    <row r="348" spans="2:10" x14ac:dyDescent="0.25">
      <c r="B348" s="3" t="s">
        <v>330</v>
      </c>
      <c r="H348" s="225">
        <v>97794504</v>
      </c>
      <c r="I348" s="226">
        <v>97794504</v>
      </c>
    </row>
    <row r="349" spans="2:10" x14ac:dyDescent="0.25">
      <c r="B349" s="3" t="s">
        <v>331</v>
      </c>
      <c r="H349" s="225">
        <v>345409629</v>
      </c>
      <c r="I349" s="226">
        <v>558670135</v>
      </c>
    </row>
    <row r="350" spans="2:10" ht="14.4" thickBot="1" x14ac:dyDescent="0.3">
      <c r="B350" s="240" t="s">
        <v>256</v>
      </c>
      <c r="H350" s="236">
        <f>SUM(H343:H349)</f>
        <v>1838816554</v>
      </c>
      <c r="I350" s="236">
        <f>SUM(I343:I349)</f>
        <v>2108137593</v>
      </c>
    </row>
    <row r="353" spans="2:10" ht="19.95" customHeight="1" x14ac:dyDescent="0.25">
      <c r="B353" s="304" t="s">
        <v>332</v>
      </c>
      <c r="C353" s="304"/>
      <c r="D353" s="304"/>
      <c r="E353" s="304"/>
      <c r="F353" s="304"/>
      <c r="G353" s="304"/>
      <c r="H353" s="304"/>
      <c r="I353" s="304"/>
      <c r="J353" s="304"/>
    </row>
    <row r="355" spans="2:10" x14ac:dyDescent="0.25">
      <c r="H355" s="305" t="s">
        <v>195</v>
      </c>
      <c r="I355" s="305"/>
    </row>
    <row r="356" spans="2:10" x14ac:dyDescent="0.25">
      <c r="B356" s="3" t="s">
        <v>333</v>
      </c>
      <c r="H356" s="232">
        <v>45536</v>
      </c>
      <c r="I356" s="232">
        <v>45170</v>
      </c>
    </row>
    <row r="357" spans="2:10" x14ac:dyDescent="0.25">
      <c r="B357" s="3"/>
      <c r="H357" s="235"/>
      <c r="I357" s="235"/>
    </row>
    <row r="358" spans="2:10" x14ac:dyDescent="0.25">
      <c r="B358" s="239" t="s">
        <v>334</v>
      </c>
      <c r="H358" s="225">
        <v>200000000000</v>
      </c>
      <c r="I358" s="226">
        <v>200000000000.22992</v>
      </c>
    </row>
    <row r="359" spans="2:10" x14ac:dyDescent="0.25">
      <c r="B359" s="239" t="s">
        <v>335</v>
      </c>
      <c r="H359" s="225">
        <v>200000000000.22992</v>
      </c>
      <c r="I359" s="226">
        <v>200000000000</v>
      </c>
    </row>
    <row r="360" spans="2:10" x14ac:dyDescent="0.25">
      <c r="B360" s="239" t="s">
        <v>336</v>
      </c>
      <c r="H360" s="243">
        <v>200000</v>
      </c>
      <c r="I360" s="244">
        <v>200000</v>
      </c>
    </row>
    <row r="361" spans="2:10" x14ac:dyDescent="0.25">
      <c r="B361" s="3" t="s">
        <v>337</v>
      </c>
      <c r="H361" s="243">
        <v>1000000</v>
      </c>
      <c r="I361" s="244">
        <v>1000000</v>
      </c>
    </row>
    <row r="362" spans="2:10" ht="14.4" x14ac:dyDescent="0.3">
      <c r="B362" s="3" t="s">
        <v>88</v>
      </c>
      <c r="H362" s="242">
        <f>+H359+H364</f>
        <v>220434748855.22992</v>
      </c>
      <c r="I362" s="242">
        <f>+I359+I364</f>
        <v>209936841759</v>
      </c>
    </row>
    <row r="364" spans="2:10" ht="14.4" x14ac:dyDescent="0.3">
      <c r="B364" t="s">
        <v>338</v>
      </c>
      <c r="H364" s="241">
        <v>20434748855</v>
      </c>
      <c r="I364" s="241">
        <v>9936841759</v>
      </c>
    </row>
    <row r="366" spans="2:10" ht="30" customHeight="1" x14ac:dyDescent="0.25">
      <c r="B366" s="327" t="s">
        <v>339</v>
      </c>
      <c r="C366" s="327"/>
      <c r="D366" s="327"/>
      <c r="E366" s="327"/>
      <c r="F366" s="327"/>
      <c r="G366" s="327"/>
      <c r="H366" s="327"/>
      <c r="I366" s="327"/>
    </row>
    <row r="367" spans="2:10" x14ac:dyDescent="0.25">
      <c r="B367" s="327"/>
      <c r="C367" s="327"/>
      <c r="D367" s="327"/>
      <c r="E367" s="327"/>
      <c r="F367" s="327"/>
      <c r="G367" s="327"/>
      <c r="H367" s="327"/>
      <c r="I367" s="327"/>
    </row>
    <row r="370" spans="2:10" ht="19.95" customHeight="1" x14ac:dyDescent="0.25">
      <c r="B370" s="304" t="s">
        <v>342</v>
      </c>
      <c r="C370" s="304"/>
      <c r="D370" s="304"/>
      <c r="E370" s="304"/>
      <c r="F370" s="304"/>
      <c r="G370" s="304"/>
      <c r="H370" s="304"/>
      <c r="I370" s="304"/>
      <c r="J370" s="304"/>
    </row>
    <row r="372" spans="2:10" x14ac:dyDescent="0.25">
      <c r="H372" s="305" t="s">
        <v>195</v>
      </c>
      <c r="I372" s="305"/>
    </row>
    <row r="373" spans="2:10" x14ac:dyDescent="0.25">
      <c r="H373" s="232">
        <v>45536</v>
      </c>
      <c r="I373" s="232">
        <v>45170</v>
      </c>
    </row>
    <row r="375" spans="2:10" x14ac:dyDescent="0.25">
      <c r="B375" s="31" t="s">
        <v>343</v>
      </c>
      <c r="H375" s="248">
        <v>11423641075</v>
      </c>
      <c r="I375" s="249">
        <v>11423641075</v>
      </c>
    </row>
    <row r="377" spans="2:10" ht="63" customHeight="1" x14ac:dyDescent="0.25">
      <c r="B377" s="326" t="s">
        <v>344</v>
      </c>
      <c r="C377" s="326"/>
      <c r="D377" s="326"/>
      <c r="E377" s="326"/>
      <c r="F377" s="326"/>
      <c r="G377" s="326"/>
      <c r="H377" s="326"/>
      <c r="I377" s="326"/>
      <c r="J377" s="326"/>
    </row>
    <row r="378" spans="2:10" ht="31.8" customHeight="1" x14ac:dyDescent="0.25">
      <c r="B378" s="326" t="s">
        <v>345</v>
      </c>
      <c r="C378" s="326"/>
      <c r="D378" s="326"/>
      <c r="E378" s="326"/>
      <c r="F378" s="326"/>
      <c r="G378" s="326"/>
      <c r="H378" s="326"/>
      <c r="I378" s="326"/>
      <c r="J378" s="326"/>
    </row>
    <row r="380" spans="2:10" x14ac:dyDescent="0.25">
      <c r="B380" s="31" t="s">
        <v>346</v>
      </c>
      <c r="H380" s="248">
        <v>3272653440</v>
      </c>
      <c r="I380" s="249">
        <v>3006068213</v>
      </c>
    </row>
    <row r="382" spans="2:10" ht="42.6" customHeight="1" x14ac:dyDescent="0.25">
      <c r="B382" s="326" t="s">
        <v>347</v>
      </c>
      <c r="C382" s="326"/>
      <c r="D382" s="326"/>
      <c r="E382" s="326"/>
      <c r="F382" s="326"/>
      <c r="G382" s="326"/>
      <c r="H382" s="326"/>
      <c r="I382" s="326"/>
      <c r="J382" s="326"/>
    </row>
    <row r="384" spans="2:10" x14ac:dyDescent="0.25">
      <c r="B384" s="31" t="s">
        <v>348</v>
      </c>
    </row>
    <row r="386" spans="2:10" x14ac:dyDescent="0.25">
      <c r="B386" s="250" t="s">
        <v>349</v>
      </c>
    </row>
    <row r="388" spans="2:10" x14ac:dyDescent="0.25">
      <c r="B388" s="31" t="s">
        <v>350</v>
      </c>
    </row>
    <row r="390" spans="2:10" x14ac:dyDescent="0.25">
      <c r="B390" s="250" t="s">
        <v>349</v>
      </c>
    </row>
    <row r="391" spans="2:10" x14ac:dyDescent="0.25">
      <c r="B391" s="250"/>
    </row>
    <row r="393" spans="2:10" ht="19.95" customHeight="1" x14ac:dyDescent="0.25">
      <c r="B393" s="304" t="s">
        <v>351</v>
      </c>
      <c r="C393" s="304"/>
      <c r="D393" s="304"/>
      <c r="E393" s="304"/>
      <c r="F393" s="304"/>
      <c r="G393" s="304"/>
      <c r="H393" s="304"/>
      <c r="I393" s="304"/>
      <c r="J393" s="304"/>
    </row>
    <row r="395" spans="2:10" x14ac:dyDescent="0.25">
      <c r="B395" s="17" t="s">
        <v>185</v>
      </c>
    </row>
    <row r="398" spans="2:10" ht="19.95" customHeight="1" x14ac:dyDescent="0.25">
      <c r="B398" s="304" t="s">
        <v>352</v>
      </c>
      <c r="C398" s="304"/>
      <c r="D398" s="304"/>
      <c r="E398" s="304"/>
      <c r="F398" s="304"/>
      <c r="G398" s="304"/>
      <c r="H398" s="304"/>
      <c r="I398" s="304"/>
      <c r="J398" s="304"/>
    </row>
    <row r="399" spans="2:10" s="252" customFormat="1" ht="19.95" customHeight="1" x14ac:dyDescent="0.25">
      <c r="B399" s="253"/>
      <c r="C399" s="253"/>
      <c r="D399" s="253"/>
      <c r="E399" s="253"/>
      <c r="F399" s="253"/>
      <c r="G399" s="253"/>
      <c r="H399" s="253"/>
      <c r="I399" s="253"/>
      <c r="J399" s="253"/>
    </row>
    <row r="400" spans="2:10" x14ac:dyDescent="0.25">
      <c r="H400" s="305" t="s">
        <v>195</v>
      </c>
      <c r="I400" s="305"/>
    </row>
    <row r="401" spans="2:10" x14ac:dyDescent="0.25">
      <c r="H401" s="232">
        <v>45536</v>
      </c>
      <c r="I401" s="232">
        <v>45170</v>
      </c>
    </row>
    <row r="403" spans="2:10" x14ac:dyDescent="0.25">
      <c r="B403" s="250" t="s">
        <v>353</v>
      </c>
      <c r="H403" s="225">
        <v>0</v>
      </c>
      <c r="I403" s="226">
        <v>5432787778</v>
      </c>
    </row>
    <row r="404" spans="2:10" x14ac:dyDescent="0.25">
      <c r="B404" s="250" t="s">
        <v>354</v>
      </c>
      <c r="H404" s="225">
        <v>11659727432</v>
      </c>
      <c r="I404" s="226">
        <v>3092353560</v>
      </c>
    </row>
    <row r="405" spans="2:10" ht="14.4" thickBot="1" x14ac:dyDescent="0.3">
      <c r="B405" s="240" t="s">
        <v>274</v>
      </c>
      <c r="H405" s="236">
        <f>SUM(H403:H404)</f>
        <v>11659727432</v>
      </c>
      <c r="I405" s="236">
        <f>SUM(I403:I404)</f>
        <v>8525141338</v>
      </c>
    </row>
    <row r="408" spans="2:10" ht="19.95" customHeight="1" x14ac:dyDescent="0.25">
      <c r="B408" s="304" t="s">
        <v>355</v>
      </c>
      <c r="C408" s="304"/>
      <c r="D408" s="304"/>
      <c r="E408" s="304"/>
      <c r="F408" s="304"/>
      <c r="G408" s="304"/>
      <c r="H408" s="304"/>
      <c r="I408" s="304"/>
      <c r="J408" s="304"/>
    </row>
    <row r="410" spans="2:10" x14ac:dyDescent="0.25">
      <c r="B410" s="17" t="s">
        <v>185</v>
      </c>
    </row>
    <row r="412" spans="2:10" ht="19.95" customHeight="1" x14ac:dyDescent="0.25">
      <c r="B412" s="304" t="s">
        <v>356</v>
      </c>
      <c r="C412" s="304"/>
      <c r="D412" s="304"/>
      <c r="E412" s="304"/>
      <c r="F412" s="304"/>
      <c r="G412" s="304"/>
      <c r="H412" s="304"/>
      <c r="I412" s="304"/>
      <c r="J412" s="304"/>
    </row>
    <row r="414" spans="2:10" x14ac:dyDescent="0.25">
      <c r="H414" s="305" t="s">
        <v>195</v>
      </c>
      <c r="I414" s="305"/>
    </row>
    <row r="415" spans="2:10" x14ac:dyDescent="0.25">
      <c r="B415" s="255"/>
      <c r="C415" s="258"/>
      <c r="D415" s="258"/>
      <c r="H415" s="232">
        <v>45536</v>
      </c>
      <c r="I415" s="232">
        <v>45170</v>
      </c>
    </row>
    <row r="416" spans="2:10" x14ac:dyDescent="0.25">
      <c r="B416" s="250" t="s">
        <v>58</v>
      </c>
      <c r="C416" s="255"/>
      <c r="I416" s="255"/>
    </row>
    <row r="417" spans="2:10" x14ac:dyDescent="0.25">
      <c r="B417" s="250" t="s">
        <v>357</v>
      </c>
      <c r="H417" s="225">
        <v>54035285339</v>
      </c>
      <c r="I417" s="226">
        <v>50868508564</v>
      </c>
    </row>
    <row r="418" spans="2:10" x14ac:dyDescent="0.25">
      <c r="B418" s="250" t="s">
        <v>358</v>
      </c>
      <c r="H418" s="225">
        <v>34291905665</v>
      </c>
      <c r="I418" s="226">
        <v>30579503319</v>
      </c>
    </row>
    <row r="419" spans="2:10" x14ac:dyDescent="0.25">
      <c r="B419" s="250" t="s">
        <v>359</v>
      </c>
      <c r="H419" s="225">
        <v>11994933009</v>
      </c>
      <c r="I419" s="226">
        <v>15493676096</v>
      </c>
    </row>
    <row r="420" spans="2:10" x14ac:dyDescent="0.25">
      <c r="B420" s="250" t="s">
        <v>360</v>
      </c>
      <c r="H420" s="225">
        <v>16283919635</v>
      </c>
      <c r="I420" s="226">
        <v>15928421034</v>
      </c>
    </row>
    <row r="421" spans="2:10" x14ac:dyDescent="0.25">
      <c r="B421" s="250" t="s">
        <v>361</v>
      </c>
      <c r="H421" s="225">
        <v>11247479864</v>
      </c>
      <c r="I421" s="226">
        <v>7879034054</v>
      </c>
    </row>
    <row r="422" spans="2:10" x14ac:dyDescent="0.25">
      <c r="B422" s="250" t="s">
        <v>362</v>
      </c>
      <c r="H422" s="225">
        <v>8432424265</v>
      </c>
      <c r="I422" s="226">
        <v>10671088918</v>
      </c>
    </row>
    <row r="423" spans="2:10" x14ac:dyDescent="0.25">
      <c r="B423" s="250" t="s">
        <v>363</v>
      </c>
      <c r="H423" s="225">
        <v>6401431007</v>
      </c>
      <c r="I423" s="226">
        <v>6975067390</v>
      </c>
    </row>
    <row r="424" spans="2:10" x14ac:dyDescent="0.25">
      <c r="B424" s="250" t="s">
        <v>364</v>
      </c>
      <c r="H424" s="225">
        <v>5494949338</v>
      </c>
      <c r="I424" s="226">
        <v>6704240795</v>
      </c>
    </row>
    <row r="425" spans="2:10" x14ac:dyDescent="0.25">
      <c r="B425" s="250" t="s">
        <v>365</v>
      </c>
      <c r="H425" s="225">
        <v>24695696401</v>
      </c>
      <c r="I425" s="226">
        <v>8748164463</v>
      </c>
    </row>
    <row r="426" spans="2:10" ht="14.4" thickBot="1" x14ac:dyDescent="0.3">
      <c r="B426" s="240" t="s">
        <v>88</v>
      </c>
      <c r="H426" s="236">
        <f>SUM(H417:H425)</f>
        <v>172878024523</v>
      </c>
      <c r="I426" s="236">
        <f>SUM(I417:I425)</f>
        <v>153847704633</v>
      </c>
    </row>
    <row r="428" spans="2:10" ht="19.95" customHeight="1" x14ac:dyDescent="0.25">
      <c r="B428" s="304" t="s">
        <v>366</v>
      </c>
      <c r="C428" s="304"/>
      <c r="D428" s="304"/>
      <c r="E428" s="304"/>
      <c r="F428" s="304"/>
      <c r="G428" s="304"/>
      <c r="H428" s="304"/>
      <c r="I428" s="304"/>
      <c r="J428" s="304"/>
    </row>
    <row r="430" spans="2:10" x14ac:dyDescent="0.25">
      <c r="H430" s="305" t="s">
        <v>195</v>
      </c>
      <c r="I430" s="305"/>
    </row>
    <row r="431" spans="2:10" x14ac:dyDescent="0.25">
      <c r="H431" s="232">
        <v>45536</v>
      </c>
      <c r="I431" s="232">
        <v>45170</v>
      </c>
    </row>
    <row r="432" spans="2:10" x14ac:dyDescent="0.25">
      <c r="B432" s="250" t="s">
        <v>59</v>
      </c>
      <c r="C432" s="258"/>
      <c r="D432" s="258"/>
    </row>
    <row r="433" spans="2:10" x14ac:dyDescent="0.25">
      <c r="B433" s="250" t="s">
        <v>367</v>
      </c>
      <c r="C433" s="256"/>
      <c r="D433" s="256"/>
      <c r="H433" s="225">
        <v>35577288379</v>
      </c>
      <c r="I433" s="225">
        <v>37327173810</v>
      </c>
    </row>
    <row r="434" spans="2:10" x14ac:dyDescent="0.25">
      <c r="B434" s="250" t="s">
        <v>368</v>
      </c>
      <c r="C434" s="256"/>
      <c r="D434" s="256"/>
      <c r="H434" s="225">
        <v>30315761649</v>
      </c>
      <c r="I434" s="225">
        <v>20854675948</v>
      </c>
    </row>
    <row r="435" spans="2:10" x14ac:dyDescent="0.25">
      <c r="B435" s="250" t="s">
        <v>369</v>
      </c>
      <c r="C435" s="256"/>
      <c r="D435" s="256"/>
      <c r="H435" s="225">
        <v>15230916581</v>
      </c>
      <c r="I435" s="225">
        <v>12232285473</v>
      </c>
    </row>
    <row r="436" spans="2:10" x14ac:dyDescent="0.25">
      <c r="B436" s="250" t="s">
        <v>370</v>
      </c>
      <c r="C436" s="256"/>
      <c r="D436" s="256"/>
      <c r="H436" s="225">
        <v>10009471171</v>
      </c>
      <c r="I436" s="225">
        <v>12721305241</v>
      </c>
    </row>
    <row r="437" spans="2:10" x14ac:dyDescent="0.25">
      <c r="B437" s="250" t="s">
        <v>371</v>
      </c>
      <c r="C437" s="256"/>
      <c r="D437" s="256"/>
      <c r="H437" s="225">
        <v>6748487928</v>
      </c>
      <c r="I437" s="225">
        <v>5455615233</v>
      </c>
    </row>
    <row r="438" spans="2:10" x14ac:dyDescent="0.25">
      <c r="B438" s="250" t="s">
        <v>372</v>
      </c>
      <c r="C438" s="256"/>
      <c r="D438" s="256"/>
      <c r="H438" s="225">
        <v>5024591913</v>
      </c>
      <c r="I438" s="225">
        <v>4753365773</v>
      </c>
    </row>
    <row r="439" spans="2:10" x14ac:dyDescent="0.25">
      <c r="B439" s="250" t="s">
        <v>373</v>
      </c>
      <c r="C439" s="256"/>
      <c r="D439" s="256"/>
      <c r="H439" s="225">
        <v>4049380734</v>
      </c>
      <c r="I439" s="225">
        <v>4323715918</v>
      </c>
    </row>
    <row r="440" spans="2:10" ht="14.4" thickBot="1" x14ac:dyDescent="0.3">
      <c r="B440" s="240" t="s">
        <v>374</v>
      </c>
      <c r="C440" s="257"/>
      <c r="D440" s="257"/>
      <c r="H440" s="236">
        <f>SUM(H431:H439)</f>
        <v>106955943891</v>
      </c>
      <c r="I440" s="236">
        <f>SUM(I431:I439)</f>
        <v>97668182566</v>
      </c>
    </row>
    <row r="442" spans="2:10" ht="19.95" customHeight="1" x14ac:dyDescent="0.25">
      <c r="B442" s="304" t="s">
        <v>375</v>
      </c>
      <c r="C442" s="304"/>
      <c r="D442" s="304"/>
      <c r="E442" s="304"/>
      <c r="F442" s="304"/>
      <c r="G442" s="304"/>
      <c r="H442" s="304"/>
      <c r="I442" s="304"/>
      <c r="J442" s="304"/>
    </row>
    <row r="444" spans="2:10" x14ac:dyDescent="0.25">
      <c r="B444" s="17" t="s">
        <v>421</v>
      </c>
      <c r="G444" s="235"/>
      <c r="J444" s="235"/>
    </row>
    <row r="445" spans="2:10" x14ac:dyDescent="0.25">
      <c r="E445" s="259"/>
      <c r="F445" s="259"/>
      <c r="G445" s="260">
        <v>45536</v>
      </c>
      <c r="H445" s="259"/>
      <c r="I445" s="259"/>
      <c r="J445" s="260">
        <v>45170</v>
      </c>
    </row>
    <row r="446" spans="2:10" x14ac:dyDescent="0.25">
      <c r="E446" s="261" t="s">
        <v>399</v>
      </c>
      <c r="F446" s="261" t="s">
        <v>400</v>
      </c>
      <c r="G446" s="262" t="s">
        <v>88</v>
      </c>
      <c r="H446" s="261" t="s">
        <v>399</v>
      </c>
      <c r="I446" s="261" t="s">
        <v>400</v>
      </c>
      <c r="J446" s="262" t="s">
        <v>88</v>
      </c>
    </row>
    <row r="447" spans="2:10" x14ac:dyDescent="0.25">
      <c r="B447" s="263" t="s">
        <v>376</v>
      </c>
      <c r="C447" s="1"/>
      <c r="E447" s="264">
        <v>2216943619</v>
      </c>
      <c r="F447" s="264">
        <v>309615352</v>
      </c>
      <c r="G447" s="265">
        <v>2526558971</v>
      </c>
      <c r="H447" s="264">
        <v>2355759861</v>
      </c>
      <c r="I447" s="264">
        <v>248842649</v>
      </c>
      <c r="J447" s="265">
        <v>2604602510</v>
      </c>
    </row>
    <row r="448" spans="2:10" x14ac:dyDescent="0.25">
      <c r="B448" s="263" t="s">
        <v>377</v>
      </c>
      <c r="C448" s="1"/>
      <c r="E448" s="264">
        <v>46285714</v>
      </c>
      <c r="F448" s="264">
        <v>4311609658</v>
      </c>
      <c r="G448" s="265">
        <v>4357895372</v>
      </c>
      <c r="H448" s="264">
        <v>56275443</v>
      </c>
      <c r="I448" s="264">
        <v>4268499595</v>
      </c>
      <c r="J448" s="265">
        <v>4324775038</v>
      </c>
    </row>
    <row r="449" spans="2:10" x14ac:dyDescent="0.25">
      <c r="B449" s="263" t="s">
        <v>378</v>
      </c>
      <c r="C449" s="1"/>
      <c r="E449" s="264">
        <v>74810181</v>
      </c>
      <c r="F449" s="264">
        <v>845503004</v>
      </c>
      <c r="G449" s="265">
        <v>920313185</v>
      </c>
      <c r="H449" s="264">
        <v>84332930</v>
      </c>
      <c r="I449" s="264">
        <v>1363881733</v>
      </c>
      <c r="J449" s="265">
        <v>1448214663</v>
      </c>
    </row>
    <row r="450" spans="2:10" x14ac:dyDescent="0.25">
      <c r="B450" s="263" t="s">
        <v>379</v>
      </c>
      <c r="C450" s="1"/>
      <c r="E450" s="264">
        <v>974099520</v>
      </c>
      <c r="F450" s="264">
        <v>956535105</v>
      </c>
      <c r="G450" s="265">
        <v>1930634625</v>
      </c>
      <c r="H450" s="264">
        <v>1696270302</v>
      </c>
      <c r="I450" s="264">
        <v>1565367938</v>
      </c>
      <c r="J450" s="265">
        <v>3261638240</v>
      </c>
    </row>
    <row r="451" spans="2:10" x14ac:dyDescent="0.25">
      <c r="B451" s="263" t="s">
        <v>380</v>
      </c>
      <c r="C451" s="1"/>
      <c r="E451" s="264">
        <v>16558182</v>
      </c>
      <c r="F451" s="264">
        <v>338797774</v>
      </c>
      <c r="G451" s="265">
        <v>355355956</v>
      </c>
      <c r="H451" s="264">
        <v>10585909</v>
      </c>
      <c r="I451" s="264">
        <v>724621213</v>
      </c>
      <c r="J451" s="265">
        <v>735207122</v>
      </c>
    </row>
    <row r="452" spans="2:10" x14ac:dyDescent="0.25">
      <c r="B452" s="263" t="s">
        <v>381</v>
      </c>
      <c r="C452" s="1"/>
      <c r="E452" s="264">
        <v>108174994</v>
      </c>
      <c r="F452" s="264">
        <v>0</v>
      </c>
      <c r="G452" s="265">
        <v>108174994</v>
      </c>
      <c r="H452" s="264">
        <v>213470435</v>
      </c>
      <c r="I452" s="264">
        <v>0</v>
      </c>
      <c r="J452" s="265">
        <v>213470435</v>
      </c>
    </row>
    <row r="453" spans="2:10" x14ac:dyDescent="0.25">
      <c r="B453" s="263" t="s">
        <v>382</v>
      </c>
      <c r="C453" s="1"/>
      <c r="E453" s="264"/>
      <c r="F453" s="264">
        <v>262134650</v>
      </c>
      <c r="G453" s="265">
        <v>262134650</v>
      </c>
      <c r="H453" s="264">
        <v>0</v>
      </c>
      <c r="I453" s="264">
        <v>356215210</v>
      </c>
      <c r="J453" s="265">
        <v>356215210</v>
      </c>
    </row>
    <row r="454" spans="2:10" x14ac:dyDescent="0.25">
      <c r="B454" s="263" t="s">
        <v>383</v>
      </c>
      <c r="C454" s="1"/>
      <c r="E454" s="264">
        <v>256534886</v>
      </c>
      <c r="F454" s="264">
        <v>1468117856</v>
      </c>
      <c r="G454" s="265">
        <v>1724652742</v>
      </c>
      <c r="H454" s="264">
        <v>194059718</v>
      </c>
      <c r="I454" s="264">
        <v>1803817160</v>
      </c>
      <c r="J454" s="265">
        <v>1997876878</v>
      </c>
    </row>
    <row r="455" spans="2:10" x14ac:dyDescent="0.25">
      <c r="B455" s="263" t="s">
        <v>384</v>
      </c>
      <c r="C455" s="1"/>
      <c r="E455" s="264">
        <v>79381390</v>
      </c>
      <c r="F455" s="264">
        <v>198993667</v>
      </c>
      <c r="G455" s="265">
        <v>278375057</v>
      </c>
      <c r="H455" s="264">
        <v>37938789</v>
      </c>
      <c r="I455" s="264">
        <v>310230824</v>
      </c>
      <c r="J455" s="265">
        <v>348169613</v>
      </c>
    </row>
    <row r="456" spans="2:10" x14ac:dyDescent="0.25">
      <c r="B456" s="263" t="s">
        <v>385</v>
      </c>
      <c r="C456" s="1"/>
      <c r="E456" s="264">
        <v>173928963</v>
      </c>
      <c r="F456" s="264">
        <v>135223772</v>
      </c>
      <c r="G456" s="265">
        <v>309152735</v>
      </c>
      <c r="H456" s="264">
        <v>168633395</v>
      </c>
      <c r="I456" s="264">
        <v>141183565</v>
      </c>
      <c r="J456" s="265">
        <v>309816960</v>
      </c>
    </row>
    <row r="457" spans="2:10" x14ac:dyDescent="0.25">
      <c r="B457" s="263" t="s">
        <v>386</v>
      </c>
      <c r="C457" s="1"/>
      <c r="E457" s="264">
        <v>812546771</v>
      </c>
      <c r="F457" s="264">
        <v>5500626883</v>
      </c>
      <c r="G457" s="265">
        <v>6313173654</v>
      </c>
      <c r="H457" s="264">
        <v>932355151</v>
      </c>
      <c r="I457" s="264">
        <v>6193736186</v>
      </c>
      <c r="J457" s="265">
        <v>7126091337</v>
      </c>
    </row>
    <row r="458" spans="2:10" x14ac:dyDescent="0.25">
      <c r="B458" s="263" t="s">
        <v>387</v>
      </c>
      <c r="C458" s="1"/>
      <c r="E458" s="264">
        <v>0</v>
      </c>
      <c r="F458" s="264">
        <v>620309095</v>
      </c>
      <c r="G458" s="265">
        <v>620309095</v>
      </c>
      <c r="H458" s="264">
        <v>0</v>
      </c>
      <c r="I458" s="264">
        <v>553380308</v>
      </c>
      <c r="J458" s="265">
        <v>553380308</v>
      </c>
    </row>
    <row r="459" spans="2:10" x14ac:dyDescent="0.25">
      <c r="B459" s="263" t="s">
        <v>388</v>
      </c>
      <c r="C459" s="1"/>
      <c r="E459" s="264">
        <v>7720742601</v>
      </c>
      <c r="F459" s="264">
        <v>11091719886</v>
      </c>
      <c r="G459" s="265">
        <v>18812462487</v>
      </c>
      <c r="H459" s="264">
        <v>8249576682</v>
      </c>
      <c r="I459" s="264">
        <v>10416690012</v>
      </c>
      <c r="J459" s="265">
        <v>18666266694</v>
      </c>
    </row>
    <row r="460" spans="2:10" x14ac:dyDescent="0.25">
      <c r="B460" s="263" t="s">
        <v>389</v>
      </c>
      <c r="C460" s="1"/>
      <c r="E460" s="264">
        <v>313611700</v>
      </c>
      <c r="F460" s="264">
        <v>525069915</v>
      </c>
      <c r="G460" s="265">
        <v>838681615</v>
      </c>
      <c r="H460" s="264">
        <v>362882792</v>
      </c>
      <c r="I460" s="264">
        <v>545041126</v>
      </c>
      <c r="J460" s="265">
        <v>907923918</v>
      </c>
    </row>
    <row r="461" spans="2:10" x14ac:dyDescent="0.25">
      <c r="B461" s="263" t="s">
        <v>390</v>
      </c>
      <c r="C461" s="1"/>
      <c r="E461" s="264">
        <v>0</v>
      </c>
      <c r="F461" s="264">
        <v>0</v>
      </c>
      <c r="G461" s="265">
        <v>0</v>
      </c>
      <c r="H461" s="264">
        <v>0</v>
      </c>
      <c r="I461" s="264">
        <v>0</v>
      </c>
      <c r="J461" s="265">
        <v>0</v>
      </c>
    </row>
    <row r="462" spans="2:10" x14ac:dyDescent="0.25">
      <c r="B462" s="263" t="s">
        <v>391</v>
      </c>
      <c r="C462" s="1"/>
      <c r="E462" s="264">
        <v>374463328</v>
      </c>
      <c r="F462" s="264">
        <v>5675320</v>
      </c>
      <c r="G462" s="265">
        <v>380138648</v>
      </c>
      <c r="H462" s="264">
        <v>651664729</v>
      </c>
      <c r="I462" s="264">
        <v>18846420</v>
      </c>
      <c r="J462" s="265">
        <v>670511149</v>
      </c>
    </row>
    <row r="463" spans="2:10" x14ac:dyDescent="0.25">
      <c r="B463" s="263" t="s">
        <v>392</v>
      </c>
      <c r="C463" s="1"/>
      <c r="E463" s="264">
        <v>1971290</v>
      </c>
      <c r="F463" s="264">
        <v>5575467</v>
      </c>
      <c r="G463" s="265">
        <v>7546757</v>
      </c>
      <c r="H463" s="264">
        <v>11920558</v>
      </c>
      <c r="I463" s="264">
        <v>2842388</v>
      </c>
      <c r="J463" s="265">
        <v>14762946</v>
      </c>
    </row>
    <row r="464" spans="2:10" x14ac:dyDescent="0.25">
      <c r="B464" s="263" t="s">
        <v>393</v>
      </c>
      <c r="C464" s="1"/>
      <c r="E464" s="264">
        <v>0</v>
      </c>
      <c r="F464" s="264">
        <v>0</v>
      </c>
      <c r="G464" s="265">
        <v>0</v>
      </c>
      <c r="H464" s="264">
        <v>0</v>
      </c>
      <c r="I464" s="264">
        <v>0</v>
      </c>
      <c r="J464" s="265">
        <v>0</v>
      </c>
    </row>
    <row r="465" spans="2:10" x14ac:dyDescent="0.25">
      <c r="B465" s="263" t="s">
        <v>394</v>
      </c>
      <c r="C465" s="1"/>
      <c r="E465" s="264">
        <v>0</v>
      </c>
      <c r="F465" s="264">
        <v>0</v>
      </c>
      <c r="G465" s="265">
        <v>0</v>
      </c>
      <c r="H465" s="264">
        <v>0</v>
      </c>
      <c r="I465" s="264">
        <v>0</v>
      </c>
      <c r="J465" s="265">
        <v>0</v>
      </c>
    </row>
    <row r="466" spans="2:10" x14ac:dyDescent="0.25">
      <c r="B466" s="263" t="s">
        <v>395</v>
      </c>
      <c r="C466" s="1"/>
      <c r="E466" s="264">
        <v>0</v>
      </c>
      <c r="F466" s="264">
        <v>0</v>
      </c>
      <c r="G466" s="265">
        <v>0</v>
      </c>
      <c r="H466" s="264">
        <v>0</v>
      </c>
      <c r="I466" s="264">
        <v>0</v>
      </c>
      <c r="J466" s="265">
        <v>0</v>
      </c>
    </row>
    <row r="467" spans="2:10" x14ac:dyDescent="0.25">
      <c r="B467" s="263" t="s">
        <v>396</v>
      </c>
      <c r="C467" s="1"/>
      <c r="E467" s="264">
        <v>0</v>
      </c>
      <c r="F467" s="264">
        <v>0</v>
      </c>
      <c r="G467" s="265">
        <v>0</v>
      </c>
      <c r="H467" s="264">
        <v>0</v>
      </c>
      <c r="I467" s="264">
        <v>0</v>
      </c>
      <c r="J467" s="265">
        <v>0</v>
      </c>
    </row>
    <row r="468" spans="2:10" x14ac:dyDescent="0.25">
      <c r="B468" s="263" t="s">
        <v>397</v>
      </c>
      <c r="C468" s="1"/>
      <c r="E468" s="264">
        <v>2113248381</v>
      </c>
      <c r="F468" s="264">
        <v>-52682362</v>
      </c>
      <c r="G468" s="265">
        <v>2060566019</v>
      </c>
      <c r="H468" s="264">
        <v>2325784916</v>
      </c>
      <c r="I468" s="264">
        <v>1363636</v>
      </c>
      <c r="J468" s="265">
        <v>2327148552</v>
      </c>
    </row>
    <row r="469" spans="2:10" x14ac:dyDescent="0.25">
      <c r="B469" s="263" t="s">
        <v>398</v>
      </c>
      <c r="C469" s="1"/>
      <c r="E469" s="10"/>
      <c r="F469" s="10"/>
      <c r="G469" s="266"/>
      <c r="H469" s="10"/>
      <c r="I469" s="10"/>
      <c r="J469" s="266"/>
    </row>
    <row r="470" spans="2:10" ht="14.4" thickBot="1" x14ac:dyDescent="0.3">
      <c r="B470" s="240" t="s">
        <v>88</v>
      </c>
      <c r="E470" s="267">
        <f>SUM(E447:E469)</f>
        <v>15283301520</v>
      </c>
      <c r="F470" s="267">
        <f t="shared" ref="F470:J470" si="0">SUM(F447:F469)</f>
        <v>26522825042</v>
      </c>
      <c r="G470" s="268">
        <f t="shared" si="0"/>
        <v>41806126562</v>
      </c>
      <c r="H470" s="267">
        <f t="shared" si="0"/>
        <v>17351511610</v>
      </c>
      <c r="I470" s="267">
        <f t="shared" si="0"/>
        <v>28514559963</v>
      </c>
      <c r="J470" s="268">
        <f t="shared" si="0"/>
        <v>45866071573</v>
      </c>
    </row>
    <row r="472" spans="2:10" ht="20.399999999999999" customHeight="1" x14ac:dyDescent="0.25">
      <c r="B472" s="304" t="s">
        <v>410</v>
      </c>
      <c r="C472" s="304"/>
      <c r="D472" s="304"/>
      <c r="E472" s="304"/>
      <c r="F472" s="304"/>
      <c r="G472" s="304"/>
      <c r="H472" s="304"/>
      <c r="I472" s="304"/>
      <c r="J472" s="304"/>
    </row>
    <row r="474" spans="2:10" x14ac:dyDescent="0.25">
      <c r="H474" s="305" t="s">
        <v>195</v>
      </c>
      <c r="I474" s="305"/>
    </row>
    <row r="475" spans="2:10" x14ac:dyDescent="0.25">
      <c r="H475" s="232">
        <v>45536</v>
      </c>
      <c r="I475" s="232">
        <v>45170</v>
      </c>
    </row>
    <row r="476" spans="2:10" x14ac:dyDescent="0.25">
      <c r="B476" s="269" t="s">
        <v>401</v>
      </c>
    </row>
    <row r="477" spans="2:10" x14ac:dyDescent="0.25">
      <c r="B477" s="270" t="s">
        <v>402</v>
      </c>
      <c r="H477" s="271">
        <v>613849294</v>
      </c>
      <c r="I477" s="271">
        <v>780355654</v>
      </c>
    </row>
    <row r="478" spans="2:10" x14ac:dyDescent="0.25">
      <c r="B478" s="270" t="s">
        <v>403</v>
      </c>
      <c r="H478" s="271">
        <v>5110560</v>
      </c>
      <c r="I478" s="271">
        <v>7644000</v>
      </c>
    </row>
    <row r="479" spans="2:10" x14ac:dyDescent="0.25">
      <c r="B479" s="270" t="s">
        <v>404</v>
      </c>
      <c r="H479" s="271">
        <v>243651009</v>
      </c>
      <c r="I479" s="271">
        <v>211710255</v>
      </c>
    </row>
    <row r="480" spans="2:10" x14ac:dyDescent="0.25">
      <c r="B480" s="270" t="s">
        <v>405</v>
      </c>
      <c r="H480" s="271">
        <v>3438731</v>
      </c>
      <c r="I480" s="271">
        <v>6397044</v>
      </c>
    </row>
    <row r="481" spans="2:10" x14ac:dyDescent="0.25">
      <c r="B481" s="270" t="s">
        <v>406</v>
      </c>
      <c r="H481" s="271">
        <v>1960255152</v>
      </c>
      <c r="I481" s="271">
        <v>282731428</v>
      </c>
    </row>
    <row r="482" spans="2:10" x14ac:dyDescent="0.25">
      <c r="B482" s="270" t="s">
        <v>407</v>
      </c>
      <c r="H482" s="271">
        <v>20304783</v>
      </c>
      <c r="I482" s="271">
        <v>177130091</v>
      </c>
    </row>
    <row r="483" spans="2:10" ht="14.4" thickBot="1" x14ac:dyDescent="0.3">
      <c r="B483" s="240" t="s">
        <v>88</v>
      </c>
      <c r="H483" s="236">
        <f>SUM(H477:H482)</f>
        <v>2846609529</v>
      </c>
      <c r="I483" s="236">
        <f>SUM(I477:I482)</f>
        <v>1465968472</v>
      </c>
    </row>
    <row r="485" spans="2:10" x14ac:dyDescent="0.25">
      <c r="B485" s="269" t="s">
        <v>408</v>
      </c>
    </row>
    <row r="486" spans="2:10" x14ac:dyDescent="0.25">
      <c r="B486" s="270" t="s">
        <v>394</v>
      </c>
      <c r="H486" s="271">
        <v>613849294</v>
      </c>
      <c r="I486" s="271">
        <v>780355654</v>
      </c>
    </row>
    <row r="487" spans="2:10" x14ac:dyDescent="0.25">
      <c r="B487" s="270" t="s">
        <v>395</v>
      </c>
      <c r="H487" s="271">
        <v>5110560</v>
      </c>
      <c r="I487" s="271">
        <v>7644000</v>
      </c>
    </row>
    <row r="488" spans="2:10" x14ac:dyDescent="0.25">
      <c r="B488" s="270" t="s">
        <v>409</v>
      </c>
      <c r="H488" s="271">
        <v>243651009</v>
      </c>
      <c r="I488" s="271">
        <v>211710255</v>
      </c>
    </row>
    <row r="489" spans="2:10" ht="14.4" thickBot="1" x14ac:dyDescent="0.3">
      <c r="B489" s="240" t="s">
        <v>88</v>
      </c>
      <c r="H489" s="236">
        <f>SUM(H486:H488)</f>
        <v>862610863</v>
      </c>
      <c r="I489" s="236">
        <f>SUM(I486:I488)</f>
        <v>999709909</v>
      </c>
    </row>
    <row r="491" spans="2:10" ht="20.399999999999999" customHeight="1" x14ac:dyDescent="0.25">
      <c r="B491" s="304" t="s">
        <v>411</v>
      </c>
      <c r="C491" s="304"/>
      <c r="D491" s="304"/>
      <c r="E491" s="304"/>
      <c r="F491" s="304"/>
      <c r="G491" s="304"/>
      <c r="H491" s="304"/>
      <c r="I491" s="304"/>
      <c r="J491" s="304"/>
    </row>
    <row r="493" spans="2:10" x14ac:dyDescent="0.25">
      <c r="H493" s="305" t="s">
        <v>195</v>
      </c>
      <c r="I493" s="305"/>
    </row>
    <row r="494" spans="2:10" x14ac:dyDescent="0.25">
      <c r="H494" s="232">
        <v>45536</v>
      </c>
      <c r="I494" s="232">
        <v>45170</v>
      </c>
    </row>
    <row r="495" spans="2:10" x14ac:dyDescent="0.25">
      <c r="B495" s="269" t="s">
        <v>412</v>
      </c>
    </row>
    <row r="496" spans="2:10" x14ac:dyDescent="0.25">
      <c r="B496" s="270" t="s">
        <v>413</v>
      </c>
      <c r="H496" s="271">
        <v>27128161</v>
      </c>
      <c r="I496" s="271">
        <v>90384159</v>
      </c>
    </row>
    <row r="497" spans="2:10" x14ac:dyDescent="0.25">
      <c r="B497" s="270" t="s">
        <v>414</v>
      </c>
      <c r="G497" s="271"/>
      <c r="H497" s="271">
        <v>0</v>
      </c>
      <c r="I497" s="271">
        <v>0</v>
      </c>
    </row>
    <row r="498" spans="2:10" ht="14.4" thickBot="1" x14ac:dyDescent="0.3">
      <c r="B498" s="240" t="s">
        <v>88</v>
      </c>
      <c r="H498" s="236">
        <f>SUM(H492:H497)</f>
        <v>27173697</v>
      </c>
      <c r="I498" s="236">
        <f>SUM(I492:I497)</f>
        <v>90429329</v>
      </c>
    </row>
    <row r="500" spans="2:10" ht="14.4" x14ac:dyDescent="0.3">
      <c r="B500" s="254" t="s">
        <v>415</v>
      </c>
      <c r="H500" s="271">
        <v>3056334183</v>
      </c>
      <c r="I500" s="271">
        <v>3474450458</v>
      </c>
    </row>
    <row r="501" spans="2:10" x14ac:dyDescent="0.25">
      <c r="B501" s="1" t="s">
        <v>416</v>
      </c>
      <c r="H501" s="271">
        <v>9160794768</v>
      </c>
      <c r="I501" s="271">
        <v>4663637852</v>
      </c>
    </row>
    <row r="502" spans="2:10" x14ac:dyDescent="0.25">
      <c r="B502" s="1" t="s">
        <v>417</v>
      </c>
      <c r="H502" s="271">
        <v>1693064949</v>
      </c>
      <c r="I502" s="271">
        <v>-1022413134</v>
      </c>
    </row>
    <row r="503" spans="2:10" x14ac:dyDescent="0.25">
      <c r="B503" s="1" t="s">
        <v>418</v>
      </c>
      <c r="H503" s="271">
        <v>101058802</v>
      </c>
      <c r="I503" s="271">
        <v>119555088</v>
      </c>
    </row>
    <row r="504" spans="2:10" x14ac:dyDescent="0.25">
      <c r="B504" s="1" t="s">
        <v>419</v>
      </c>
      <c r="H504" s="271">
        <v>456146299</v>
      </c>
      <c r="I504" s="271">
        <v>195816416</v>
      </c>
    </row>
    <row r="505" spans="2:10" ht="14.4" thickBot="1" x14ac:dyDescent="0.3">
      <c r="B505" s="1" t="s">
        <v>420</v>
      </c>
      <c r="H505" s="236">
        <f>SUM(H500:H504)</f>
        <v>14467399001</v>
      </c>
      <c r="I505" s="236">
        <f>SUM(I500:I504)</f>
        <v>7431046680</v>
      </c>
    </row>
    <row r="507" spans="2:10" ht="20.399999999999999" customHeight="1" x14ac:dyDescent="0.25">
      <c r="B507" s="304" t="s">
        <v>411</v>
      </c>
      <c r="C507" s="304"/>
      <c r="D507" s="304"/>
      <c r="E507" s="304"/>
      <c r="F507" s="304"/>
      <c r="G507" s="304"/>
      <c r="H507" s="304"/>
      <c r="I507" s="304"/>
      <c r="J507" s="304"/>
    </row>
    <row r="509" spans="2:10" x14ac:dyDescent="0.25">
      <c r="B509" s="17" t="s">
        <v>185</v>
      </c>
    </row>
    <row r="511" spans="2:10" ht="20.399999999999999" customHeight="1" x14ac:dyDescent="0.25">
      <c r="B511" s="304" t="s">
        <v>422</v>
      </c>
      <c r="C511" s="304"/>
      <c r="D511" s="304"/>
      <c r="E511" s="304"/>
      <c r="F511" s="304"/>
      <c r="G511" s="304"/>
      <c r="H511" s="304"/>
      <c r="I511" s="304"/>
      <c r="J511" s="304"/>
    </row>
    <row r="513" spans="2:10" x14ac:dyDescent="0.25">
      <c r="B513" s="17" t="s">
        <v>185</v>
      </c>
    </row>
    <row r="515" spans="2:10" ht="20.399999999999999" customHeight="1" x14ac:dyDescent="0.25">
      <c r="B515" s="304" t="s">
        <v>423</v>
      </c>
      <c r="C515" s="304"/>
      <c r="D515" s="304"/>
      <c r="E515" s="304"/>
      <c r="F515" s="304"/>
      <c r="G515" s="304"/>
      <c r="H515" s="304"/>
      <c r="I515" s="304"/>
      <c r="J515" s="304"/>
    </row>
    <row r="517" spans="2:10" x14ac:dyDescent="0.25">
      <c r="B517" s="17" t="s">
        <v>185</v>
      </c>
    </row>
    <row r="519" spans="2:10" ht="20.399999999999999" customHeight="1" x14ac:dyDescent="0.25">
      <c r="B519" s="304" t="s">
        <v>424</v>
      </c>
      <c r="C519" s="304"/>
      <c r="D519" s="304"/>
      <c r="E519" s="304"/>
      <c r="F519" s="304"/>
      <c r="G519" s="304"/>
      <c r="H519" s="304"/>
      <c r="I519" s="304"/>
      <c r="J519" s="304"/>
    </row>
    <row r="521" spans="2:10" x14ac:dyDescent="0.25">
      <c r="H521" s="305" t="s">
        <v>195</v>
      </c>
      <c r="I521" s="305"/>
    </row>
    <row r="522" spans="2:10" x14ac:dyDescent="0.25">
      <c r="H522" s="232">
        <v>45536</v>
      </c>
      <c r="I522" s="232">
        <v>45170</v>
      </c>
    </row>
    <row r="524" spans="2:10" x14ac:dyDescent="0.25">
      <c r="B524" s="270" t="s">
        <v>71</v>
      </c>
      <c r="H524" s="271">
        <v>0</v>
      </c>
      <c r="I524" s="271">
        <v>346910809</v>
      </c>
    </row>
    <row r="525" spans="2:10" ht="14.4" thickBot="1" x14ac:dyDescent="0.3">
      <c r="B525" s="240" t="s">
        <v>88</v>
      </c>
      <c r="H525" s="236">
        <f>SUM(H524)</f>
        <v>0</v>
      </c>
      <c r="I525" s="236">
        <f>SUM(I524)</f>
        <v>346910809</v>
      </c>
    </row>
    <row r="528" spans="2:10" ht="20.399999999999999" customHeight="1" x14ac:dyDescent="0.25">
      <c r="B528" s="304" t="s">
        <v>425</v>
      </c>
      <c r="C528" s="304"/>
      <c r="D528" s="304"/>
      <c r="E528" s="304"/>
      <c r="F528" s="304"/>
      <c r="G528" s="304"/>
      <c r="H528" s="304"/>
      <c r="I528" s="304"/>
      <c r="J528" s="304"/>
    </row>
    <row r="530" spans="2:10" x14ac:dyDescent="0.25">
      <c r="B530" s="17" t="s">
        <v>185</v>
      </c>
    </row>
    <row r="533" spans="2:10" ht="20.399999999999999" customHeight="1" x14ac:dyDescent="0.25">
      <c r="B533" s="304" t="s">
        <v>426</v>
      </c>
      <c r="C533" s="304"/>
      <c r="D533" s="304"/>
      <c r="E533" s="304"/>
      <c r="F533" s="304"/>
      <c r="G533" s="304"/>
      <c r="H533" s="304"/>
      <c r="I533" s="304"/>
      <c r="J533" s="304"/>
    </row>
    <row r="535" spans="2:10" x14ac:dyDescent="0.25">
      <c r="B535" s="17" t="s">
        <v>185</v>
      </c>
    </row>
    <row r="537" spans="2:10" ht="19.95" customHeight="1" x14ac:dyDescent="0.25">
      <c r="B537" s="304" t="s">
        <v>427</v>
      </c>
      <c r="C537" s="304"/>
      <c r="D537" s="304"/>
      <c r="E537" s="304"/>
      <c r="F537" s="304"/>
      <c r="G537" s="304"/>
      <c r="H537" s="304"/>
      <c r="I537" s="304"/>
      <c r="J537" s="304"/>
    </row>
    <row r="539" spans="2:10" x14ac:dyDescent="0.25">
      <c r="H539" s="305" t="s">
        <v>195</v>
      </c>
      <c r="I539" s="305"/>
    </row>
    <row r="540" spans="2:10" x14ac:dyDescent="0.25">
      <c r="H540" s="232">
        <v>45536</v>
      </c>
      <c r="I540" s="232">
        <v>45170</v>
      </c>
    </row>
    <row r="541" spans="2:10" x14ac:dyDescent="0.25">
      <c r="H541" s="235"/>
      <c r="I541" s="235"/>
    </row>
    <row r="542" spans="2:10" ht="14.4" x14ac:dyDescent="0.3">
      <c r="B542" s="272" t="s">
        <v>428</v>
      </c>
      <c r="H542" s="271">
        <v>200000</v>
      </c>
      <c r="I542" s="271">
        <v>200000</v>
      </c>
    </row>
    <row r="543" spans="2:10" ht="14.4" x14ac:dyDescent="0.3">
      <c r="B543" t="s">
        <v>429</v>
      </c>
      <c r="H543" s="271">
        <v>11659727432</v>
      </c>
      <c r="I543" s="271">
        <v>3092180897</v>
      </c>
    </row>
    <row r="544" spans="2:10" ht="14.4" thickBot="1" x14ac:dyDescent="0.3">
      <c r="B544" s="240" t="s">
        <v>430</v>
      </c>
      <c r="H544" s="236">
        <f>IFERROR(H543/H542,0)</f>
        <v>58298.637159999998</v>
      </c>
      <c r="I544" s="236">
        <f>IFERROR(I543/I542,0)</f>
        <v>15460.904484999999</v>
      </c>
    </row>
    <row r="546" spans="2:10" ht="19.95" customHeight="1" x14ac:dyDescent="0.25">
      <c r="B546" s="304" t="s">
        <v>431</v>
      </c>
      <c r="C546" s="304"/>
      <c r="D546" s="304"/>
      <c r="E546" s="304"/>
      <c r="F546" s="304"/>
      <c r="G546" s="304"/>
      <c r="H546" s="304"/>
      <c r="I546" s="304"/>
      <c r="J546" s="304"/>
    </row>
    <row r="548" spans="2:10" x14ac:dyDescent="0.25">
      <c r="B548" s="17" t="s">
        <v>432</v>
      </c>
    </row>
    <row r="550" spans="2:10" ht="14.4" thickBot="1" x14ac:dyDescent="0.3">
      <c r="B550" s="111" t="s">
        <v>433</v>
      </c>
      <c r="C550" s="111"/>
      <c r="D550" s="111"/>
      <c r="E550" s="111"/>
      <c r="F550" s="111"/>
    </row>
    <row r="551" spans="2:10" ht="29.4" thickBot="1" x14ac:dyDescent="0.3">
      <c r="B551" s="273" t="s">
        <v>434</v>
      </c>
      <c r="C551" s="330" t="s">
        <v>435</v>
      </c>
      <c r="D551" s="331"/>
      <c r="E551" s="331"/>
      <c r="F551" s="332"/>
      <c r="G551" s="273" t="s">
        <v>436</v>
      </c>
      <c r="H551" s="273" t="s">
        <v>437</v>
      </c>
      <c r="I551" s="273" t="s">
        <v>438</v>
      </c>
    </row>
    <row r="552" spans="2:10" ht="28.8" x14ac:dyDescent="0.25">
      <c r="B552" s="275" t="s">
        <v>439</v>
      </c>
      <c r="C552" s="329" t="s">
        <v>440</v>
      </c>
      <c r="D552" s="329"/>
      <c r="E552" s="329"/>
      <c r="F552" s="329"/>
      <c r="G552" s="276" t="s">
        <v>441</v>
      </c>
      <c r="H552" s="276" t="s">
        <v>442</v>
      </c>
      <c r="I552" s="276" t="s">
        <v>443</v>
      </c>
    </row>
    <row r="555" spans="2:10" ht="15" thickBot="1" x14ac:dyDescent="0.35">
      <c r="B555" s="111" t="s">
        <v>444</v>
      </c>
      <c r="C555" s="274"/>
      <c r="D555" s="274"/>
      <c r="E555" s="274"/>
      <c r="F555" s="274"/>
    </row>
    <row r="556" spans="2:10" ht="29.4" thickBot="1" x14ac:dyDescent="0.3">
      <c r="B556" s="273" t="s">
        <v>434</v>
      </c>
      <c r="C556" s="330" t="s">
        <v>435</v>
      </c>
      <c r="D556" s="331"/>
      <c r="E556" s="331"/>
      <c r="F556" s="332"/>
      <c r="G556" s="273" t="s">
        <v>436</v>
      </c>
      <c r="H556" s="273" t="s">
        <v>437</v>
      </c>
      <c r="I556" s="273" t="s">
        <v>438</v>
      </c>
    </row>
    <row r="557" spans="2:10" ht="28.8" x14ac:dyDescent="0.25">
      <c r="B557" s="275" t="s">
        <v>439</v>
      </c>
      <c r="C557" s="329" t="s">
        <v>440</v>
      </c>
      <c r="D557" s="329"/>
      <c r="E557" s="329"/>
      <c r="F557" s="329"/>
      <c r="G557" s="276" t="s">
        <v>441</v>
      </c>
      <c r="H557" s="276" t="s">
        <v>442</v>
      </c>
      <c r="I557" s="276" t="s">
        <v>443</v>
      </c>
    </row>
    <row r="560" spans="2:10" ht="19.95" customHeight="1" x14ac:dyDescent="0.25">
      <c r="B560" s="304" t="s">
        <v>445</v>
      </c>
      <c r="C560" s="304"/>
      <c r="D560" s="304"/>
      <c r="E560" s="304"/>
      <c r="F560" s="304"/>
      <c r="G560" s="304"/>
      <c r="H560" s="304"/>
      <c r="I560" s="304"/>
      <c r="J560" s="304"/>
    </row>
    <row r="562" spans="2:10" ht="33" customHeight="1" x14ac:dyDescent="0.25">
      <c r="B562" s="326" t="s">
        <v>446</v>
      </c>
      <c r="C562" s="326"/>
      <c r="D562" s="326"/>
      <c r="E562" s="326"/>
      <c r="F562" s="326"/>
      <c r="G562" s="326"/>
      <c r="H562" s="326"/>
      <c r="I562" s="326"/>
      <c r="J562" s="326"/>
    </row>
    <row r="564" spans="2:10" ht="19.95" customHeight="1" x14ac:dyDescent="0.25">
      <c r="B564" s="304" t="s">
        <v>447</v>
      </c>
      <c r="C564" s="304"/>
      <c r="D564" s="304"/>
      <c r="E564" s="304"/>
      <c r="F564" s="304"/>
      <c r="G564" s="304"/>
      <c r="H564" s="304"/>
      <c r="I564" s="304"/>
      <c r="J564" s="304"/>
    </row>
    <row r="566" spans="2:10" x14ac:dyDescent="0.25">
      <c r="B566" s="17" t="s">
        <v>185</v>
      </c>
    </row>
    <row r="568" spans="2:10" ht="19.95" customHeight="1" x14ac:dyDescent="0.25">
      <c r="B568" s="304" t="s">
        <v>448</v>
      </c>
      <c r="C568" s="304"/>
      <c r="D568" s="304"/>
      <c r="E568" s="304"/>
      <c r="F568" s="304"/>
      <c r="G568" s="304"/>
      <c r="H568" s="304"/>
      <c r="I568" s="304"/>
      <c r="J568" s="304"/>
    </row>
    <row r="570" spans="2:10" ht="46.2" customHeight="1" x14ac:dyDescent="0.25">
      <c r="B570" s="326" t="s">
        <v>449</v>
      </c>
      <c r="C570" s="326"/>
      <c r="D570" s="326"/>
      <c r="E570" s="326"/>
      <c r="F570" s="326"/>
      <c r="G570" s="326"/>
      <c r="H570" s="326"/>
      <c r="I570" s="326"/>
      <c r="J570" s="326"/>
    </row>
    <row r="571" spans="2:10" ht="19.2" customHeight="1" x14ac:dyDescent="0.25">
      <c r="B571" s="251"/>
      <c r="C571" s="251"/>
      <c r="D571" s="251"/>
      <c r="E571" s="251"/>
      <c r="F571" s="251"/>
      <c r="G571" s="251"/>
      <c r="H571" s="251"/>
      <c r="I571" s="251"/>
      <c r="J571" s="251"/>
    </row>
    <row r="572" spans="2:10" ht="28.8" customHeight="1" x14ac:dyDescent="0.25">
      <c r="B572" s="304" t="s">
        <v>450</v>
      </c>
      <c r="C572" s="304"/>
      <c r="D572" s="304"/>
      <c r="E572" s="304"/>
      <c r="F572" s="304"/>
      <c r="G572" s="304"/>
      <c r="H572" s="304"/>
      <c r="I572" s="304"/>
      <c r="J572" s="304"/>
    </row>
    <row r="574" spans="2:10" x14ac:dyDescent="0.25">
      <c r="H574" s="305" t="s">
        <v>195</v>
      </c>
      <c r="I574" s="305"/>
    </row>
    <row r="575" spans="2:10" x14ac:dyDescent="0.25">
      <c r="H575" s="232">
        <v>45536</v>
      </c>
      <c r="I575" s="232">
        <v>45170</v>
      </c>
    </row>
    <row r="576" spans="2:10" x14ac:dyDescent="0.25">
      <c r="B576" s="117" t="s">
        <v>451</v>
      </c>
    </row>
    <row r="577" spans="2:9" x14ac:dyDescent="0.25">
      <c r="B577" s="277" t="s">
        <v>7</v>
      </c>
    </row>
    <row r="578" spans="2:9" x14ac:dyDescent="0.25">
      <c r="B578" s="17" t="s">
        <v>452</v>
      </c>
      <c r="H578" s="271">
        <v>36788756889</v>
      </c>
      <c r="I578" s="271">
        <v>4691145460</v>
      </c>
    </row>
    <row r="579" spans="2:9" x14ac:dyDescent="0.25">
      <c r="B579" s="277" t="s">
        <v>9</v>
      </c>
      <c r="H579" s="271">
        <v>35557251728</v>
      </c>
      <c r="I579" s="271">
        <v>36574119360</v>
      </c>
    </row>
    <row r="580" spans="2:9" ht="14.4" thickBot="1" x14ac:dyDescent="0.3">
      <c r="B580" s="117" t="s">
        <v>453</v>
      </c>
      <c r="H580" s="236">
        <f>SUM(H578:H579)</f>
        <v>72346008617</v>
      </c>
      <c r="I580" s="236">
        <f>SUM(I578:I579)</f>
        <v>41265264820</v>
      </c>
    </row>
    <row r="581" spans="2:9" x14ac:dyDescent="0.25">
      <c r="B581" s="278" t="s">
        <v>454</v>
      </c>
      <c r="H581" s="271"/>
      <c r="I581" s="271"/>
    </row>
    <row r="582" spans="2:9" x14ac:dyDescent="0.25">
      <c r="B582" s="17" t="s">
        <v>23</v>
      </c>
      <c r="H582" s="271">
        <v>48057612849</v>
      </c>
      <c r="I582" s="271">
        <v>26782277320</v>
      </c>
    </row>
    <row r="583" spans="2:9" x14ac:dyDescent="0.25">
      <c r="B583" s="277" t="s">
        <v>455</v>
      </c>
      <c r="H583" s="271">
        <v>0</v>
      </c>
      <c r="I583" s="271">
        <v>0</v>
      </c>
    </row>
    <row r="584" spans="2:9" x14ac:dyDescent="0.25">
      <c r="B584" s="17" t="s">
        <v>28</v>
      </c>
      <c r="H584" s="271">
        <v>0</v>
      </c>
      <c r="I584" s="271">
        <v>0</v>
      </c>
    </row>
    <row r="585" spans="2:9" x14ac:dyDescent="0.25">
      <c r="B585" s="277" t="s">
        <v>456</v>
      </c>
      <c r="H585" s="271">
        <v>0</v>
      </c>
      <c r="I585" s="271">
        <v>0</v>
      </c>
    </row>
    <row r="586" spans="2:9" x14ac:dyDescent="0.25">
      <c r="B586" s="17" t="s">
        <v>457</v>
      </c>
      <c r="H586" s="271">
        <v>0</v>
      </c>
      <c r="I586" s="271">
        <v>0</v>
      </c>
    </row>
    <row r="587" spans="2:9" ht="14.4" thickBot="1" x14ac:dyDescent="0.3">
      <c r="B587" s="278" t="s">
        <v>458</v>
      </c>
      <c r="H587" s="236">
        <f>SUM(H582:H586)</f>
        <v>48057612849</v>
      </c>
      <c r="I587" s="236">
        <f>SUM(I582:I586)</f>
        <v>26782277320</v>
      </c>
    </row>
    <row r="589" spans="2:9" x14ac:dyDescent="0.25">
      <c r="B589" s="278" t="s">
        <v>59</v>
      </c>
    </row>
    <row r="590" spans="2:9" x14ac:dyDescent="0.25">
      <c r="B590" s="17" t="s">
        <v>459</v>
      </c>
      <c r="H590" s="271">
        <v>13905236853</v>
      </c>
      <c r="I590" s="271">
        <v>22759687730</v>
      </c>
    </row>
    <row r="591" spans="2:9" x14ac:dyDescent="0.25">
      <c r="B591" s="277" t="s">
        <v>460</v>
      </c>
      <c r="H591" s="271">
        <v>47822832051</v>
      </c>
      <c r="I591" s="271">
        <v>37863772416</v>
      </c>
    </row>
    <row r="592" spans="2:9" x14ac:dyDescent="0.25">
      <c r="B592" s="277" t="s">
        <v>461</v>
      </c>
      <c r="H592" s="271">
        <v>3396681219</v>
      </c>
      <c r="I592" s="271">
        <v>4371820981</v>
      </c>
    </row>
    <row r="593" spans="2:9" x14ac:dyDescent="0.25">
      <c r="B593" s="117" t="s">
        <v>462</v>
      </c>
      <c r="H593" s="271"/>
      <c r="I593" s="271"/>
    </row>
    <row r="594" spans="2:9" x14ac:dyDescent="0.25">
      <c r="B594" s="277" t="s">
        <v>463</v>
      </c>
      <c r="H594" s="271">
        <v>0</v>
      </c>
      <c r="I594" s="271">
        <v>0</v>
      </c>
    </row>
    <row r="595" spans="2:9" x14ac:dyDescent="0.25">
      <c r="B595" s="277" t="s">
        <v>464</v>
      </c>
      <c r="H595" s="271">
        <v>706477393</v>
      </c>
      <c r="I595" s="271">
        <v>596003687</v>
      </c>
    </row>
    <row r="596" spans="2:9" x14ac:dyDescent="0.25">
      <c r="B596" s="17" t="s">
        <v>465</v>
      </c>
      <c r="H596" s="271">
        <v>363246147</v>
      </c>
      <c r="I596" s="271">
        <v>129995500</v>
      </c>
    </row>
    <row r="597" spans="2:9" x14ac:dyDescent="0.25">
      <c r="B597" s="278" t="s">
        <v>466</v>
      </c>
      <c r="H597" s="271"/>
      <c r="I597" s="271"/>
    </row>
    <row r="598" spans="2:9" x14ac:dyDescent="0.25">
      <c r="B598" s="277" t="s">
        <v>467</v>
      </c>
      <c r="H598" s="271">
        <v>0</v>
      </c>
      <c r="I598" s="271">
        <v>0</v>
      </c>
    </row>
  </sheetData>
  <mergeCells count="128">
    <mergeCell ref="H574:I574"/>
    <mergeCell ref="H7:I7"/>
    <mergeCell ref="B564:J564"/>
    <mergeCell ref="B568:J568"/>
    <mergeCell ref="B562:J562"/>
    <mergeCell ref="B570:J570"/>
    <mergeCell ref="B572:J572"/>
    <mergeCell ref="C552:F552"/>
    <mergeCell ref="C556:F556"/>
    <mergeCell ref="C557:F557"/>
    <mergeCell ref="B560:J560"/>
    <mergeCell ref="B533:J533"/>
    <mergeCell ref="B537:J537"/>
    <mergeCell ref="H539:I539"/>
    <mergeCell ref="B546:J546"/>
    <mergeCell ref="C551:F551"/>
    <mergeCell ref="B511:J511"/>
    <mergeCell ref="B515:J515"/>
    <mergeCell ref="B519:J519"/>
    <mergeCell ref="H521:I521"/>
    <mergeCell ref="B528:J528"/>
    <mergeCell ref="B472:J472"/>
    <mergeCell ref="H474:I474"/>
    <mergeCell ref="B491:J491"/>
    <mergeCell ref="H493:I493"/>
    <mergeCell ref="B507:J507"/>
    <mergeCell ref="B412:J412"/>
    <mergeCell ref="H414:I414"/>
    <mergeCell ref="B428:J428"/>
    <mergeCell ref="H430:I430"/>
    <mergeCell ref="B442:J442"/>
    <mergeCell ref="H400:I400"/>
    <mergeCell ref="B398:J398"/>
    <mergeCell ref="B408:J408"/>
    <mergeCell ref="H372:I372"/>
    <mergeCell ref="B377:J377"/>
    <mergeCell ref="B378:J378"/>
    <mergeCell ref="B382:J382"/>
    <mergeCell ref="B393:J393"/>
    <mergeCell ref="B107:J107"/>
    <mergeCell ref="B108:J108"/>
    <mergeCell ref="B110:J110"/>
    <mergeCell ref="B111:J111"/>
    <mergeCell ref="B370:J370"/>
    <mergeCell ref="H286:I286"/>
    <mergeCell ref="H297:I297"/>
    <mergeCell ref="B310:J310"/>
    <mergeCell ref="B266:J266"/>
    <mergeCell ref="H272:I272"/>
    <mergeCell ref="B270:J270"/>
    <mergeCell ref="B284:J284"/>
    <mergeCell ref="B314:J314"/>
    <mergeCell ref="H316:I316"/>
    <mergeCell ref="H327:I327"/>
    <mergeCell ref="B325:J325"/>
    <mergeCell ref="B334:J334"/>
    <mergeCell ref="B366:I366"/>
    <mergeCell ref="B367:I367"/>
    <mergeCell ref="B105:J105"/>
    <mergeCell ref="B91:J91"/>
    <mergeCell ref="B92:J92"/>
    <mergeCell ref="B93:J93"/>
    <mergeCell ref="B94:J94"/>
    <mergeCell ref="B95:J95"/>
    <mergeCell ref="B96:J96"/>
    <mergeCell ref="B98:J98"/>
    <mergeCell ref="B99:J99"/>
    <mergeCell ref="B101:J101"/>
    <mergeCell ref="B102:J102"/>
    <mergeCell ref="B104:J104"/>
    <mergeCell ref="B74:J74"/>
    <mergeCell ref="B50:J50"/>
    <mergeCell ref="C63:J63"/>
    <mergeCell ref="D64:F64"/>
    <mergeCell ref="H64:J64"/>
    <mergeCell ref="B68:J68"/>
    <mergeCell ref="B75:J75"/>
    <mergeCell ref="B90:J90"/>
    <mergeCell ref="B77:J77"/>
    <mergeCell ref="B78:J78"/>
    <mergeCell ref="B80:J80"/>
    <mergeCell ref="B81:J81"/>
    <mergeCell ref="B83:J83"/>
    <mergeCell ref="B84:J84"/>
    <mergeCell ref="B85:J85"/>
    <mergeCell ref="B86:J86"/>
    <mergeCell ref="B87:J87"/>
    <mergeCell ref="B88:J88"/>
    <mergeCell ref="B89:J89"/>
    <mergeCell ref="B9:J9"/>
    <mergeCell ref="K12:M12"/>
    <mergeCell ref="B13:J13"/>
    <mergeCell ref="B14:J36"/>
    <mergeCell ref="B134:J134"/>
    <mergeCell ref="H135:I135"/>
    <mergeCell ref="H158:I158"/>
    <mergeCell ref="B37:J37"/>
    <mergeCell ref="B113:J113"/>
    <mergeCell ref="B132:J132"/>
    <mergeCell ref="B51:J51"/>
    <mergeCell ref="B39:J39"/>
    <mergeCell ref="B40:J40"/>
    <mergeCell ref="B42:J42"/>
    <mergeCell ref="B43:J43"/>
    <mergeCell ref="B44:J44"/>
    <mergeCell ref="B46:J46"/>
    <mergeCell ref="B47:J47"/>
    <mergeCell ref="B48:J48"/>
    <mergeCell ref="B49:J49"/>
    <mergeCell ref="B69:J69"/>
    <mergeCell ref="B71:J71"/>
    <mergeCell ref="B72:J72"/>
    <mergeCell ref="B73:J73"/>
    <mergeCell ref="B338:J338"/>
    <mergeCell ref="H340:I340"/>
    <mergeCell ref="B353:J353"/>
    <mergeCell ref="H355:I355"/>
    <mergeCell ref="K230:N230"/>
    <mergeCell ref="B184:J184"/>
    <mergeCell ref="B213:H213"/>
    <mergeCell ref="H214:I214"/>
    <mergeCell ref="B211:J211"/>
    <mergeCell ref="H232:I232"/>
    <mergeCell ref="B250:J250"/>
    <mergeCell ref="B254:J254"/>
    <mergeCell ref="H256:I256"/>
    <mergeCell ref="B226:J226"/>
    <mergeCell ref="B230:J230"/>
  </mergeCells>
  <pageMargins left="0.7" right="0.7" top="0.75" bottom="0.75" header="0.3" footer="0.3"/>
  <pageSetup paperSize="9" scale="63" orientation="portrait" r:id="rId1"/>
  <ignoredErrors>
    <ignoredError sqref="H127:I127" formulaRange="1"/>
  </ignoredErrors>
  <drawing r:id="rId2"/>
  <legacyDrawing r:id="rId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5" Type="http://schemas.openxmlformats.org/package/2006/relationships/digital-signature/signature" Target="sig5.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QDtDkqADKD3j3JFVJZeawYI+LSRtHbgJRnj7eQDnuN8=</DigestValue>
    </Reference>
    <Reference Type="http://www.w3.org/2000/09/xmldsig#Object" URI="#idOfficeObject">
      <DigestMethod Algorithm="http://www.w3.org/2001/04/xmlenc#sha256"/>
      <DigestValue>UfFRzDYhw6jsYOpiAdbBUEV8JR2c87L4VzhazoVNo7o=</DigestValue>
    </Reference>
    <Reference Type="http://uri.etsi.org/01903#SignedProperties" URI="#idSignedProperties">
      <Transforms>
        <Transform Algorithm="http://www.w3.org/TR/2001/REC-xml-c14n-20010315"/>
      </Transforms>
      <DigestMethod Algorithm="http://www.w3.org/2001/04/xmlenc#sha256"/>
      <DigestValue>nv/C4USWyyMEAtLU77qrVNZuUX3QW4pPkqOXdq5b6r4=</DigestValue>
    </Reference>
    <Reference Type="http://www.w3.org/2000/09/xmldsig#Object" URI="#idValidSigLnImg">
      <DigestMethod Algorithm="http://www.w3.org/2001/04/xmlenc#sha256"/>
      <DigestValue>AT6ow3s1UU/Rz8l0j040MVqn1Skhyo8F3q5q0XI/HmQ=</DigestValue>
    </Reference>
    <Reference Type="http://www.w3.org/2000/09/xmldsig#Object" URI="#idInvalidSigLnImg">
      <DigestMethod Algorithm="http://www.w3.org/2001/04/xmlenc#sha256"/>
      <DigestValue>OiVhWJQnXD7few6YTed4/FcT7g6+vL1yQ7nj5+vsTCs=</DigestValue>
    </Reference>
  </SignedInfo>
  <SignatureValue>OM70tURq0Rp4wxcKYTxo14ZUijfNKojqmr4bfw3ZhranVz62w2PPB0xnZZua8qXnKNOy/L9wdBwm
ZoFuJVEMi4sprLtmGRh3M/muFkzX/cAlUH8ex4/T1cRt1vsWCbRHvStTwfmnjxvu8fYIobn1aBc8
/bJEOph7Z/PNJP088yZfnjVY15sFCyCNMu8UkNsUz9xDN6vyokwQ3Hj+WeY/ML8+hLnA+8x9U6C5
ypVI2YlhgxfdNT3c2IeFJe4mTV+51EFQl/UUYcZ+fUCewzeLRm0GU9jqH7LKMyHkQVL4PW/coFL5
FBbQN+yBrEkO+l7xjvOwPpK7wn5Bo07mrOMAYA==</SignatureValue>
  <KeyInfo>
    <X509Data>
      <X509Certificate>MIIIfTCCBmWgAwIBAgIIBRjZYnun4T4wDQYJKoZIhvcNAQELBQAwWjEaMBgGA1UEAwwRQ0EtRE9DVU1FTlRBIFMuQS4xFjAUBgNVBAUTDVJVQzgwMDUwMTcyLTExFzAVBgNVBAoMDkRPQ1VNRU5UQSBTLkEuMQswCQYDVQQGEwJQWTAeFw0yMzEwMzAxOTU4MDBaFw0yNTEwMjkxOTU4MDBaMIG1MSEwHwYDVQQDDBhFTUlMQ0UgR0FSQ0lBIFZBTEVOWlVFTEExEjAQBgNVBAUTCUNJMzczOTE1OTEPMA0GA1UEKgwGRU1JTENFMRowGAYDVQQEDBFHQVJDSUEgVkFMRU5aVUVMQTELMAkGA1UECwwCRjIxNTAzBgNVBAoMLENFUlRJRklDQURPIENVQUxJRklDQURPIERFIEZJUk1BIEVMRUNUUk9OSUNBMQswCQYDVQQGEwJQWTCCASIwDQYJKoZIhvcNAQEBBQADggEPADCCAQoCggEBAKuowgh8avFa2VFy3b9txWM9Vf81BChxoCE8grwwXNfJUyTxQ7Nm6tw2PQZMEyzjHPhL6E+6agPBcdL39j24rKvupBpaRPXeNJYOa/FJ+xTPtEFukj4/ETFSSNfuxk7KZ3HShoQLDM2cqkK5IyxbfkxGfl9nNOVfUKTq3gsmBkeUo/KbPyEBlqTNwf3Yjo+Cukmf3bVHCf/5weBnUWEbLStUQc/gBUBqr3xFFoszl5fGU2qZ5N7v40293Bg07q8UiRZ/zDndmR1H9pQ96NLbeNSQsDSjwYy5ddMRd2JXIk6Ctx/XvAx1NXgBgiEPwqhAqVO/EVvdnV9nC2JYkBtCUW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dhcmNpYXYuZW1pQGd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I47tNaGwpy2c8nDOStbJnjxC9wpMA4GA1UdDwEB/wQEAwIF4DANBgkqhkiG9w0BAQsFAAOCAgEAKsEIJtEw1WUlBcRhrjQAMikUsbn2Po3O6OvVXSCXg0Qf41OimT0bhDbCPPsfNrFKzWDezyj+5lh81Q14wKCqDtpyl3eJ+RVF/m2e6ybQeyjwzPiTf3Jf81NWHz3U4pzBKdO4d0DeEEKo9pntz0yftdx+F9x2slL2EdqX0uTVhPe23n8a9yInaGfr8+Ot8IyXptF2JHvOk3fi4i6XyDU9iPVSHOq3BYDXO1pc2+WPNnx2Ut/Vdvx8zQ+J1yghdzI3KaUFCFaGurQAqQTauLaUYzybze//WU5e/jDXpZ1YBeE3440RMKMwiHRUXroXqQ6VvQrSxC77ffD62vM4i6s6mwRPhhbhjUsCASLGRRsObu7BVC4tJTeMREzeUytf78B7bcpsFejKPwfTRTV10RCwYQM+nN8JHqyLU5putOz+Jh7kpO+HZMUr7dkqxkAHc9Jnpz3YqySzog0Cxq6K+CNS5E9Br0D4PuQ0BNW6wpivOrgMJcQ3eBuYHZrtJUM1HeCvgDt0s5sPSl7e171IeCTO4YK6WYoFmzNjIxCUQWlLXG0eIbv4BsrTqW6UunQnWWT/gRFwlsgs0newmY+9wNPBAQEIuAhqnSgfMglk5gjFhpsyo1f5uXJWle8JvDAbHWSb75/iNl3SqNQZbjV71rEd0+w66giFHYYK3kgLVsh+A2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ilmGus+KFff1T0KYQp6j1aAMTsVxHUFtcNJ5aT4yLCQ=</DigestValue>
      </Reference>
      <Reference URI="/xl/calcChain.xml?ContentType=application/vnd.openxmlformats-officedocument.spreadsheetml.calcChain+xml">
        <DigestMethod Algorithm="http://www.w3.org/2001/04/xmlenc#sha256"/>
        <DigestValue>W1pzHqT7Erhcx6w7cLy+F/LqndERVDQN0aZqBkKPGQU=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S9Sj+Tzwipf0w/2Q1Awt/nmWcha+RGDwfrceJMwrk+Q=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cc22atzeF7XD4gny3kJ1/F8lqgORm5B9uSLBoZ4qhWE=</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HIORV7ksjiV3wIxgkLdsZUjfjt+xI/3MHQudm+Q7tkU=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zXLyCIHsHibHVvmsUCq7Q6elofCNB6lJBRvnjTT5V2Y=</DigestValue>
      </Reference>
      <Reference URI="/xl/drawings/drawing1.xml?ContentType=application/vnd.openxmlformats-officedocument.drawing+xml">
        <DigestMethod Algorithm="http://www.w3.org/2001/04/xmlenc#sha256"/>
        <DigestValue>gxaDvx3ZaUTrGLvp9DzoMU2DUBlnEJVY289S/hvNg8Q=</DigestValue>
      </Reference>
      <Reference URI="/xl/drawings/drawing2.xml?ContentType=application/vnd.openxmlformats-officedocument.drawing+xml">
        <DigestMethod Algorithm="http://www.w3.org/2001/04/xmlenc#sha256"/>
        <DigestValue>zLf9ehD40xotk++Op+z7vUCl/TikEDkWGMcCRInxwp0=</DigestValue>
      </Reference>
      <Reference URI="/xl/drawings/drawing3.xml?ContentType=application/vnd.openxmlformats-officedocument.drawing+xml">
        <DigestMethod Algorithm="http://www.w3.org/2001/04/xmlenc#sha256"/>
        <DigestValue>sZzr7/ODIrmyI/Axu2q3+DP3mFrfPc8il+NXhRNqF/s=</DigestValue>
      </Reference>
      <Reference URI="/xl/drawings/drawing4.xml?ContentType=application/vnd.openxmlformats-officedocument.drawing+xml">
        <DigestMethod Algorithm="http://www.w3.org/2001/04/xmlenc#sha256"/>
        <DigestValue>na0RSuxXTaSmlhlxfTfz6NKDeGMRZMMA2q6HXnICKbs=</DigestValue>
      </Reference>
      <Reference URI="/xl/drawings/drawing5.xml?ContentType=application/vnd.openxmlformats-officedocument.drawing+xml">
        <DigestMethod Algorithm="http://www.w3.org/2001/04/xmlenc#sha256"/>
        <DigestValue>0IWw2DQWLwm0ZuyjIkrrNBOkUs8HFZtYxfBA1I+OdLY=</DigestValue>
      </Reference>
      <Reference URI="/xl/drawings/vmlDrawing1.vml?ContentType=application/vnd.openxmlformats-officedocument.vmlDrawing">
        <DigestMethod Algorithm="http://www.w3.org/2001/04/xmlenc#sha256"/>
        <DigestValue>1f1HXPERaU6olY8+i4FzWUkEGpX53Vqz2Qe4g36tCeE=</DigestValue>
      </Reference>
      <Reference URI="/xl/drawings/vmlDrawing2.vml?ContentType=application/vnd.openxmlformats-officedocument.vmlDrawing">
        <DigestMethod Algorithm="http://www.w3.org/2001/04/xmlenc#sha256"/>
        <DigestValue>6SPE5KqlOZIk/SjsFa4xBOX91G2dV/1ZTghCQ9pKaRY=</DigestValue>
      </Reference>
      <Reference URI="/xl/drawings/vmlDrawing3.vml?ContentType=application/vnd.openxmlformats-officedocument.vmlDrawing">
        <DigestMethod Algorithm="http://www.w3.org/2001/04/xmlenc#sha256"/>
        <DigestValue>5nHS7atcF2iO8/6aDOROu6zUsBHg810yywRf1sLc4ZI=</DigestValue>
      </Reference>
      <Reference URI="/xl/drawings/vmlDrawing4.vml?ContentType=application/vnd.openxmlformats-officedocument.vmlDrawing">
        <DigestMethod Algorithm="http://www.w3.org/2001/04/xmlenc#sha256"/>
        <DigestValue>oLHj9pYGX+ssLiI4w/dYkpIOMXiwbf01g0Ft//LRrCY=</DigestValue>
      </Reference>
      <Reference URI="/xl/drawings/vmlDrawing5.vml?ContentType=application/vnd.openxmlformats-officedocument.vmlDrawing">
        <DigestMethod Algorithm="http://www.w3.org/2001/04/xmlenc#sha256"/>
        <DigestValue>QCTNm5UOJS9qa2mzf4fGrFOxLl2+eiPpxDBHjYNchbM=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eLSpm/dvUYN07Cc9a7zoXcklQ4+x8xY8IWQTghF5GH4=</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cUWtd7fI3d7iRsw+3JfDUhXF5MsC8UowD35RVj6K0xQ=</DigestValue>
      </Reference>
      <Reference URI="/xl/externalLinks/externalLink1.xml?ContentType=application/vnd.openxmlformats-officedocument.spreadsheetml.externalLink+xml">
        <DigestMethod Algorithm="http://www.w3.org/2001/04/xmlenc#sha256"/>
        <DigestValue>w4HHnQOjzWrAaw7FXbJTyFj1+Ptaf6NkQcFj41Bpx7s=</DigestValue>
      </Reference>
      <Reference URI="/xl/externalLinks/externalLink2.xml?ContentType=application/vnd.openxmlformats-officedocument.spreadsheetml.externalLink+xml">
        <DigestMethod Algorithm="http://www.w3.org/2001/04/xmlenc#sha256"/>
        <DigestValue>QDNL95Fitcsavk1Aa5vrx6cCwMey7kjWcY+O9fS5vqI=</DigestValue>
      </Reference>
      <Reference URI="/xl/media/image1.png?ContentType=image/png">
        <DigestMethod Algorithm="http://www.w3.org/2001/04/xmlenc#sha256"/>
        <DigestValue>uI0brDbYV6YlPt4INZ8nNezc0jukNpBRcN7vLW78z/8=</DigestValue>
      </Reference>
      <Reference URI="/xl/media/image2.emf?ContentType=image/x-emf">
        <DigestMethod Algorithm="http://www.w3.org/2001/04/xmlenc#sha256"/>
        <DigestValue>6DD8F7LkZjNqTtBEU/w+E8Qiw07KiJvzUBlVtPPuIJc=</DigestValue>
      </Reference>
      <Reference URI="/xl/media/image3.emf?ContentType=image/x-emf">
        <DigestMethod Algorithm="http://www.w3.org/2001/04/xmlenc#sha256"/>
        <DigestValue>sil7W+Hutc8gpJiu5ezKB1X9/Gjawlskl+CovH2ru0Y=</DigestValue>
      </Reference>
      <Reference URI="/xl/media/image4.emf?ContentType=image/x-emf">
        <DigestMethod Algorithm="http://www.w3.org/2001/04/xmlenc#sha256"/>
        <DigestValue>2N+W8BWC1XY8jQykPXE5d9OlRH16QgvdrmOiJOYSZXE=</DigestValue>
      </Reference>
      <Reference URI="/xl/media/image5.emf?ContentType=image/x-emf">
        <DigestMethod Algorithm="http://www.w3.org/2001/04/xmlenc#sha256"/>
        <DigestValue>K+Mz4Q907V+szGtJ+wGixB077c3/IPzxhuUKIj9WjgA=</DigestValue>
      </Reference>
      <Reference URI="/xl/media/image6.emf?ContentType=image/x-emf">
        <DigestMethod Algorithm="http://www.w3.org/2001/04/xmlenc#sha256"/>
        <DigestValue>vHDWQASTv0uPm6/4dnx090z8weVrRRHUAr+xBKRzFjs=</DigestValue>
      </Reference>
      <Reference URI="/xl/media/image7.emf?ContentType=image/x-emf">
        <DigestMethod Algorithm="http://www.w3.org/2001/04/xmlenc#sha256"/>
        <DigestValue>SWH7md7dRVE+oTS1UP7fhiKFeXGb9KPs/ysyI/sWgjM=</DigestValue>
      </Reference>
      <Reference URI="/xl/media/image8.emf?ContentType=image/x-emf">
        <DigestMethod Algorithm="http://www.w3.org/2001/04/xmlenc#sha256"/>
        <DigestValue>CKnl12hlXfRso6igZVkO+OBLkAzFEoby0xyttJNyafU=</DigestValue>
      </Reference>
      <Reference URI="/xl/printerSettings/printerSettings1.bin?ContentType=application/vnd.openxmlformats-officedocument.spreadsheetml.printerSettings">
        <DigestMethod Algorithm="http://www.w3.org/2001/04/xmlenc#sha256"/>
        <DigestValue>QC4PZuHVp3z8577baX2UedjuYUv3q9L7q5RwKiJCem4=</DigestValue>
      </Reference>
      <Reference URI="/xl/sharedStrings.xml?ContentType=application/vnd.openxmlformats-officedocument.spreadsheetml.sharedStrings+xml">
        <DigestMethod Algorithm="http://www.w3.org/2001/04/xmlenc#sha256"/>
        <DigestValue>icJytVxxFHfc8BkszQ7rQ7X8ro3O9bf7mczbRDoMSQs=</DigestValue>
      </Reference>
      <Reference URI="/xl/styles.xml?ContentType=application/vnd.openxmlformats-officedocument.spreadsheetml.styles+xml">
        <DigestMethod Algorithm="http://www.w3.org/2001/04/xmlenc#sha256"/>
        <DigestValue>MBzq3TqdNgGPa2wH5lM54A/ibPt+GhBxIdq7h6OaztU=</DigestValue>
      </Reference>
      <Reference URI="/xl/theme/theme1.xml?ContentType=application/vnd.openxmlformats-officedocument.theme+xml">
        <DigestMethod Algorithm="http://www.w3.org/2001/04/xmlenc#sha256"/>
        <DigestValue>1Y7IWjc+74IaWSpgYFspwwUCvYYoLj3Uk4P9Tw8qH4w=</DigestValue>
      </Reference>
      <Reference URI="/xl/workbook.xml?ContentType=application/vnd.openxmlformats-officedocument.spreadsheetml.sheet.main+xml">
        <DigestMethod Algorithm="http://www.w3.org/2001/04/xmlenc#sha256"/>
        <DigestValue>0qpOobCRmSnwTRdr88GqU6xE6r99b/0oj7N0H7sE51s=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ZOZ+2y8KlgARq7v4vsPrD4nIDV4Rqtubx7lLXn+BYVI=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ZG3/Iy0jZTVIUzp+oxIUe+2472LTk4/gy5OlTbo8SjY=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8Uu/L7o+KtGelLKZYQCMZBJAXNJVcjo2KWNQT9qJIyU=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VT6gWE508UVZb2TEqNyOGuthJhzNeI9LGdqBg+KDMyg=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qcE6oNuJGBIMd/JVa7UYTm69D1DbKzjaJ5hI+T0S48M=</DigestValue>
      </Reference>
      <Reference URI="/xl/worksheets/sheet1.xml?ContentType=application/vnd.openxmlformats-officedocument.spreadsheetml.worksheet+xml">
        <DigestMethod Algorithm="http://www.w3.org/2001/04/xmlenc#sha256"/>
        <DigestValue>uzU3Ko1hsmdq14dOl77nCmvcdKIEbUCxzCMBU0RchkI=</DigestValue>
      </Reference>
      <Reference URI="/xl/worksheets/sheet2.xml?ContentType=application/vnd.openxmlformats-officedocument.spreadsheetml.worksheet+xml">
        <DigestMethod Algorithm="http://www.w3.org/2001/04/xmlenc#sha256"/>
        <DigestValue>5K5iluiKi61VRXYq3J3tlZELf7WUGztAND9Lit9b1/4=</DigestValue>
      </Reference>
      <Reference URI="/xl/worksheets/sheet3.xml?ContentType=application/vnd.openxmlformats-officedocument.spreadsheetml.worksheet+xml">
        <DigestMethod Algorithm="http://www.w3.org/2001/04/xmlenc#sha256"/>
        <DigestValue>UO51nckjJzG1kOXYGrjzQ9KQ0+5lBI81/M8DKtSto5I=</DigestValue>
      </Reference>
      <Reference URI="/xl/worksheets/sheet4.xml?ContentType=application/vnd.openxmlformats-officedocument.spreadsheetml.worksheet+xml">
        <DigestMethod Algorithm="http://www.w3.org/2001/04/xmlenc#sha256"/>
        <DigestValue>9CDbyHa7UdoMXiyZz6jd2e2h2H7woauQ0qt0yRl4YHk=</DigestValue>
      </Reference>
      <Reference URI="/xl/worksheets/sheet5.xml?ContentType=application/vnd.openxmlformats-officedocument.spreadsheetml.worksheet+xml">
        <DigestMethod Algorithm="http://www.w3.org/2001/04/xmlenc#sha256"/>
        <DigestValue>6lIdD+hK69A0cGffSVgn3Ls9O13grtLjhoM2fkMH0rA=</DigestValue>
      </Reference>
    </Manifest>
    <SignatureProperties>
      <SignatureProperty Id="idSignatureTime" Target="#idPackageSignature">
        <mdssi:SignatureTime xmlns:mdssi="http://schemas.openxmlformats.org/package/2006/digital-signature">
          <mdssi:Format>YYYY-MM-DDThh:mm:ssTZD</mdssi:Format>
          <mdssi:Value>2024-11-14T18:03:42Z</mdssi:Value>
        </mdssi:SignatureTime>
      </SignatureProperty>
    </SignatureProperties>
  </Object>
  <Object Id="idOfficeObject">
    <SignatureProperties>
      <SignatureProperty Id="idOfficeV1Details" Target="#idPackageSignature">
        <SignatureInfoV1 xmlns="http://schemas.microsoft.com/office/2006/digsig">
          <SetupID>{5BC13482-77B2-46E4-955C-471D35787B13}</SetupID>
          <SignatureText>Emilce Garcia V</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2024-11-14T18:03:42Z</xd:SigningTime>
          <xd:SigningCertificate>
            <xd:Cert>
              <xd:CertDigest>
                <DigestMethod Algorithm="http://www.w3.org/2001/04/xmlenc#sha256"/>
                <DigestValue>kpOl82jIdylw8nbQlh2GxIjlcjfss1LoF5xJnwaRH7M=</DigestValue>
              </xd:CertDigest>
              <xd:IssuerSerial>
                <X509IssuerName>C=PY, O=DOCUMENTA S.A., SERIALNUMBER=RUC80050172-1, CN=CA-DOCUMENTA S.A.</X509IssuerName>
                <X509SerialNumber>367282386635317566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kBsAAKo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2AAAAVgAAADAAAAA7AAAAhw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3AAAAVwAAACUAAAAMAAAABAAAAFQAAACoAAAAMQAAADsAAAC1AAAAVgAAAAEAAABVVY9BhfaOQTEAAAA7AAAADwAAAEwAAAAAAAAAAAAAAAAAAAD//////////2wAAABFAG0AaQBsAGMAZQAgAEcAYQByAGMAaQBhACAAVgAAAAoAAAARAAAABQAAAAUAAAAJAAAACgAAAAUAAAAOAAAACgAAAAcAAAAJAAAABQAAAAoAAAAFAAAADA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UAAAAMAAAAAQAAABgAAAAMAAAAAAAAABIAAAAMAAAAAQAAAB4AAAAYAAAADgAAAGEAAAAyAQAAcgAAACUAAAAMAAAAAQAAAFQAAACsAAAADwAAAGEAAABrAAAAcQAAAAEAAABVVY9BhfaOQQ8AAABhAAAAEAAAAEwAAAAAAAAAAAAAAAAAAAD//////////2wAAABFAG0AaQBsAGMAZQAgAEcAYQByAGMAaQBhACAAVgAuAAcAAAALAAAAAwAAAAMAAAAGAAAABwAAAAQAAAAJAAAABwAAAAUAAAAGAAAAAwAAAAcAAAAEAAAACAAAAAM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hfaOQQ8AAAB2AAAACAAAAEwAAAAAAAAAAAAAAAAAAAD//////////1wAAABDAG8AbgB0AGEAZABvAHIACAAAAAgAAAAHAAAABAAAAAcAAAAIAAAACAAAAAUAAABLAAAAQAAAADAAAAAFAAAAIAAAAAEAAAABAAAAEAAAAAAAAAAAAAAAQAEAAKAAAAAAAAAAAAAAAEABAACgAAAAJQAAAAwAAAACAAAAJwAAABgAAAAFAAAAAAAAAP///wAAAAAAJQAAAAwAAAAFAAAATAAAAGQAAAAOAAAAiwAAAAoBAACbAAAADgAAAIsAAAD9AAAAEQAAACEA8AAAAAAAAAAAAAAAgD8AAAAAAAAAAAAAgD8AAAAAAAAAAAAAAAAAAAAAAAAAAAAAAAAAAAAAAAAAACUAAAAMAAAAAAAAgCgAAAAMAAAABQAAACUAAAAMAAAAAQAAABgAAAAMAAAAAAAAABIAAAAMAAAAAQAAABYAAAAMAAAAAAAAAFQAAAAsAQAADwAAAIsAAAAJAQAAmwAAAAEAAABVVY9BhfaOQQ8AAACLAAAAJQAAAEwAAAAEAAAADgAAAIsAAAALAQAAnAAAAJgAAABGAGkAcgBtAGEAZABvACAAcABvAHIAOgAgAEUATQBJAEwAQwBFACAARwBBAFIAQwBJAEEAIABWAEEATABFAE4AWgBVAEUATABBAP//BgAAAAMAAAAFAAAACwAAAAcAAAAIAAAACAAAAAQAAAAIAAAACAAAAAUAAAADAAAABAAAAAcAAAAMAAAAAwAAAAYAAAAIAAAABwAAAAQAAAAJAAAACAAAAAgAAAAIAAAAAwAAAAgAAAAEAAAACAAAAAgAAAAGAAAABwAAAAoAAAAHAAAACQAAAAcAAAAGAAAACAAAABYAAAAMAAAAAAAAACUAAAAMAAAAAgAAAA4AAAAUAAAAAAAAABAAAAAUAAAA</Object>
  <Object Id="idInvalidSigLnImg">AQAAAGwAAAAAAAAAAAAAAD8BAACfAAAAAAAAAAAAAABmFgAALAsAACBFTUYAAAEADCIAALE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gAAAFYAAAAwAAAAOwAAAIc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wAAAFcAAAAlAAAADAAAAAQAAABUAAAAqAAAADEAAAA7AAAAtQAAAFYAAAABAAAAVVWPQYX2jkExAAAAOwAAAA8AAABMAAAAAAAAAAAAAAAAAAAA//////////9sAAAARQBtAGkAbABjAGUAIABHAGEAcgBjAGkAYQAgAFYAAAAKAAAAEQAAAAUAAAAFAAAACQAAAAoAAAAFAAAADgAAAAoAAAAHAAAACQAAAAUAAAAK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rAAAAA8AAABhAAAAawAAAHEAAAABAAAAVVWPQYX2jkEPAAAAYQAAABAAAABMAAAAAAAAAAAAAAAAAAAA//////////9sAAAARQBtAGkAbABjAGUAIABHAGEAcgBjAGkAYQAgAFYALgAHAAAACwAAAAMAAAADAAAABgAAAAcAAAAEAAAACQAAAAcAAAAFAAAABgAAAAMAAAAHAAAABAAAAAgAAAAD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KAQAAmwAAAA4AAACLAAAA/QAAABEAAAAhAPAAAAAAAAAAAAAAAIA/AAAAAAAAAAAAAIA/AAAAAAAAAAAAAAAAAAAAAAAAAAAAAAAAAAAAAAAAAAAlAAAADAAAAAAAAIAoAAAADAAAAAUAAAAlAAAADAAAAAEAAAAYAAAADAAAAAAAAAASAAAADAAAAAEAAAAWAAAADAAAAAAAAABUAAAALAEAAA8AAACLAAAACQEAAJsAAAABAAAAVVWPQYX2jkEPAAAAiwAAACUAAABMAAAABAAAAA4AAACLAAAACwEAAJwAAACYAAAARgBpAHIAbQBhAGQAbwAgAHAAbwByADoAIABFAE0ASQBMAEMARQAgAEcAQQBSAEMASQBBACAAVgBBAEwARQBOAFoAVQBFAEwAQQAAAAYAAAADAAAABQAAAAsAAAAHAAAACAAAAAgAAAAEAAAACAAAAAgAAAAFAAAAAwAAAAQAAAAHAAAADAAAAAMAAAAGAAAACAAAAAcAAAAEAAAACQAAAAgAAAAIAAAACAAAAAMAAAAIAAAABAAAAAgAAAAIAAAABgAAAAcAAAAKAAAABwAAAAkAAAAHAAAABgAAAAgAAAAWAAAADAAAAAAAAAAlAAAADAAAAAIAAAAOAAAAFAAAAAAAAAAQAAAAFA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JuMHgeL3xrX1SozuaCUw8Z1QlKYQfL880/bp5yuoixo=</DigestValue>
    </Reference>
    <Reference Type="http://www.w3.org/2000/09/xmldsig#Object" URI="#idOfficeObject">
      <DigestMethod Algorithm="http://www.w3.org/2001/04/xmlenc#sha256"/>
      <DigestValue>fw+sZ6at9KfxwdLTutReMtqY5lGq7yWIgvIeJKcZtXs=</DigestValue>
    </Reference>
    <Reference Type="http://uri.etsi.org/01903#SignedProperties" URI="#idSignedProperties">
      <Transforms>
        <Transform Algorithm="http://www.w3.org/TR/2001/REC-xml-c14n-20010315"/>
      </Transforms>
      <DigestMethod Algorithm="http://www.w3.org/2001/04/xmlenc#sha256"/>
      <DigestValue>5nFMw0MmWmyW5G3gp6jrFxr1eO/MQ+93G568EzYK32M=</DigestValue>
    </Reference>
    <Reference Type="http://www.w3.org/2000/09/xmldsig#Object" URI="#idValidSigLnImg">
      <DigestMethod Algorithm="http://www.w3.org/2001/04/xmlenc#sha256"/>
      <DigestValue>8JcgNOTILLrL9xQ70tBOIcQQmfQpeH3rvGoWfHYLAtc=</DigestValue>
    </Reference>
    <Reference Type="http://www.w3.org/2000/09/xmldsig#Object" URI="#idInvalidSigLnImg">
      <DigestMethod Algorithm="http://www.w3.org/2001/04/xmlenc#sha256"/>
      <DigestValue>IwyLHh4jPt1xyB21FT93ow5LLpLMNFx7wmlzdWKn/YY=</DigestValue>
    </Reference>
  </SignedInfo>
  <SignatureValue>J2B8XWJVAw7zJlfBzoVECMLfFZa1ZPRmgzjDWveDcUNFFWgXtnxwbrv42NPjcBTKJwsVeTkGvrDV
1sqZek+8DOVRoEEmkvhSmEr4YfU1cvpvqoSIw4T9L7mZQ+siSBi8opEj+cdfIyuNk5389lf2+hsp
ok93xZiYjUSwKBCsPy93Sqzx0iBRuInvLPJl6xVtww4x+jmfTMXoGnV7XCVWmQonTUxu10EYx/19
VK8QFtEeXxxamGX4tXXfyJd0A8AdRSvKs3DWUvC8YJhRdMBAFZMsDziy3ZRaveUhg+QwFio7n95A
+jgZ+gS7wKKccQ9HEiYy9aqaugObAcDwLVCnyA==</SignatureValue>
  <KeyInfo>
    <X509Data>
      <X509Certificate>MIIIfTCCBmWgAwIBAgIIBRjZYnun4T4wDQYJKoZIhvcNAQELBQAwWjEaMBgGA1UEAwwRQ0EtRE9DVU1FTlRBIFMuQS4xFjAUBgNVBAUTDVJVQzgwMDUwMTcyLTExFzAVBgNVBAoMDkRPQ1VNRU5UQSBTLkEuMQswCQYDVQQGEwJQWTAeFw0yMzEwMzAxOTU4MDBaFw0yNTEwMjkxOTU4MDBaMIG1MSEwHwYDVQQDDBhFTUlMQ0UgR0FSQ0lBIFZBTEVOWlVFTEExEjAQBgNVBAUTCUNJMzczOTE1OTEPMA0GA1UEKgwGRU1JTENFMRowGAYDVQQEDBFHQVJDSUEgVkFMRU5aVUVMQTELMAkGA1UECwwCRjIxNTAzBgNVBAoMLENFUlRJRklDQURPIENVQUxJRklDQURPIERFIEZJUk1BIEVMRUNUUk9OSUNBMQswCQYDVQQGEwJQWTCCASIwDQYJKoZIhvcNAQEBBQADggEPADCCAQoCggEBAKuowgh8avFa2VFy3b9txWM9Vf81BChxoCE8grwwXNfJUyTxQ7Nm6tw2PQZMEyzjHPhL6E+6agPBcdL39j24rKvupBpaRPXeNJYOa/FJ+xTPtEFukj4/ETFSSNfuxk7KZ3HShoQLDM2cqkK5IyxbfkxGfl9nNOVfUKTq3gsmBkeUo/KbPyEBlqTNwf3Yjo+Cukmf3bVHCf/5weBnUWEbLStUQc/gBUBqr3xFFoszl5fGU2qZ5N7v40293Bg07q8UiRZ/zDndmR1H9pQ96NLbeNSQsDSjwYy5ddMRd2JXIk6Ctx/XvAx1NXgBgiEPwqhAqVO/EVvdnV9nC2JYkBtCUW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dhcmNpYXYuZW1pQGd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I47tNaGwpy2c8nDOStbJnjxC9wpMA4GA1UdDwEB/wQEAwIF4DANBgkqhkiG9w0BAQsFAAOCAgEAKsEIJtEw1WUlBcRhrjQAMikUsbn2Po3O6OvVXSCXg0Qf41OimT0bhDbCPPsfNrFKzWDezyj+5lh81Q14wKCqDtpyl3eJ+RVF/m2e6ybQeyjwzPiTf3Jf81NWHz3U4pzBKdO4d0DeEEKo9pntz0yftdx+F9x2slL2EdqX0uTVhPe23n8a9yInaGfr8+Ot8IyXptF2JHvOk3fi4i6XyDU9iPVSHOq3BYDXO1pc2+WPNnx2Ut/Vdvx8zQ+J1yghdzI3KaUFCFaGurQAqQTauLaUYzybze//WU5e/jDXpZ1YBeE3440RMKMwiHRUXroXqQ6VvQrSxC77ffD62vM4i6s6mwRPhhbhjUsCASLGRRsObu7BVC4tJTeMREzeUytf78B7bcpsFejKPwfTRTV10RCwYQM+nN8JHqyLU5putOz+Jh7kpO+HZMUr7dkqxkAHc9Jnpz3YqySzog0Cxq6K+CNS5E9Br0D4PuQ0BNW6wpivOrgMJcQ3eBuYHZrtJUM1HeCvgDt0s5sPSl7e171IeCTO4YK6WYoFmzNjIxCUQWlLXG0eIbv4BsrTqW6UunQnWWT/gRFwlsgs0newmY+9wNPBAQEIuAhqnSgfMglk5gjFhpsyo1f5uXJWle8JvDAbHWSb75/iNl3SqNQZbjV71rEd0+w66giFHYYK3kgLVsh+A2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ilmGus+KFff1T0KYQp6j1aAMTsVxHUFtcNJ5aT4yLCQ=</DigestValue>
      </Reference>
      <Reference URI="/xl/calcChain.xml?ContentType=application/vnd.openxmlformats-officedocument.spreadsheetml.calcChain+xml">
        <DigestMethod Algorithm="http://www.w3.org/2001/04/xmlenc#sha256"/>
        <DigestValue>W1pzHqT7Erhcx6w7cLy+F/LqndERVDQN0aZqBkKPGQU=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S9Sj+Tzwipf0w/2Q1Awt/nmWcha+RGDwfrceJMwrk+Q=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cc22atzeF7XD4gny3kJ1/F8lqgORm5B9uSLBoZ4qhWE=</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HIORV7ksjiV3wIxgkLdsZUjfjt+xI/3MHQudm+Q7tkU=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zXLyCIHsHibHVvmsUCq7Q6elofCNB6lJBRvnjTT5V2Y=</DigestValue>
      </Reference>
      <Reference URI="/xl/drawings/drawing1.xml?ContentType=application/vnd.openxmlformats-officedocument.drawing+xml">
        <DigestMethod Algorithm="http://www.w3.org/2001/04/xmlenc#sha256"/>
        <DigestValue>gxaDvx3ZaUTrGLvp9DzoMU2DUBlnEJVY289S/hvNg8Q=</DigestValue>
      </Reference>
      <Reference URI="/xl/drawings/drawing2.xml?ContentType=application/vnd.openxmlformats-officedocument.drawing+xml">
        <DigestMethod Algorithm="http://www.w3.org/2001/04/xmlenc#sha256"/>
        <DigestValue>zLf9ehD40xotk++Op+z7vUCl/TikEDkWGMcCRInxwp0=</DigestValue>
      </Reference>
      <Reference URI="/xl/drawings/drawing3.xml?ContentType=application/vnd.openxmlformats-officedocument.drawing+xml">
        <DigestMethod Algorithm="http://www.w3.org/2001/04/xmlenc#sha256"/>
        <DigestValue>sZzr7/ODIrmyI/Axu2q3+DP3mFrfPc8il+NXhRNqF/s=</DigestValue>
      </Reference>
      <Reference URI="/xl/drawings/drawing4.xml?ContentType=application/vnd.openxmlformats-officedocument.drawing+xml">
        <DigestMethod Algorithm="http://www.w3.org/2001/04/xmlenc#sha256"/>
        <DigestValue>na0RSuxXTaSmlhlxfTfz6NKDeGMRZMMA2q6HXnICKbs=</DigestValue>
      </Reference>
      <Reference URI="/xl/drawings/drawing5.xml?ContentType=application/vnd.openxmlformats-officedocument.drawing+xml">
        <DigestMethod Algorithm="http://www.w3.org/2001/04/xmlenc#sha256"/>
        <DigestValue>0IWw2DQWLwm0ZuyjIkrrNBOkUs8HFZtYxfBA1I+OdLY=</DigestValue>
      </Reference>
      <Reference URI="/xl/drawings/vmlDrawing1.vml?ContentType=application/vnd.openxmlformats-officedocument.vmlDrawing">
        <DigestMethod Algorithm="http://www.w3.org/2001/04/xmlenc#sha256"/>
        <DigestValue>1f1HXPERaU6olY8+i4FzWUkEGpX53Vqz2Qe4g36tCeE=</DigestValue>
      </Reference>
      <Reference URI="/xl/drawings/vmlDrawing2.vml?ContentType=application/vnd.openxmlformats-officedocument.vmlDrawing">
        <DigestMethod Algorithm="http://www.w3.org/2001/04/xmlenc#sha256"/>
        <DigestValue>6SPE5KqlOZIk/SjsFa4xBOX91G2dV/1ZTghCQ9pKaRY=</DigestValue>
      </Reference>
      <Reference URI="/xl/drawings/vmlDrawing3.vml?ContentType=application/vnd.openxmlformats-officedocument.vmlDrawing">
        <DigestMethod Algorithm="http://www.w3.org/2001/04/xmlenc#sha256"/>
        <DigestValue>5nHS7atcF2iO8/6aDOROu6zUsBHg810yywRf1sLc4ZI=</DigestValue>
      </Reference>
      <Reference URI="/xl/drawings/vmlDrawing4.vml?ContentType=application/vnd.openxmlformats-officedocument.vmlDrawing">
        <DigestMethod Algorithm="http://www.w3.org/2001/04/xmlenc#sha256"/>
        <DigestValue>oLHj9pYGX+ssLiI4w/dYkpIOMXiwbf01g0Ft//LRrCY=</DigestValue>
      </Reference>
      <Reference URI="/xl/drawings/vmlDrawing5.vml?ContentType=application/vnd.openxmlformats-officedocument.vmlDrawing">
        <DigestMethod Algorithm="http://www.w3.org/2001/04/xmlenc#sha256"/>
        <DigestValue>QCTNm5UOJS9qa2mzf4fGrFOxLl2+eiPpxDBHjYNchbM=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eLSpm/dvUYN07Cc9a7zoXcklQ4+x8xY8IWQTghF5GH4=</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cUWtd7fI3d7iRsw+3JfDUhXF5MsC8UowD35RVj6K0xQ=</DigestValue>
      </Reference>
      <Reference URI="/xl/externalLinks/externalLink1.xml?ContentType=application/vnd.openxmlformats-officedocument.spreadsheetml.externalLink+xml">
        <DigestMethod Algorithm="http://www.w3.org/2001/04/xmlenc#sha256"/>
        <DigestValue>w4HHnQOjzWrAaw7FXbJTyFj1+Ptaf6NkQcFj41Bpx7s=</DigestValue>
      </Reference>
      <Reference URI="/xl/externalLinks/externalLink2.xml?ContentType=application/vnd.openxmlformats-officedocument.spreadsheetml.externalLink+xml">
        <DigestMethod Algorithm="http://www.w3.org/2001/04/xmlenc#sha256"/>
        <DigestValue>QDNL95Fitcsavk1Aa5vrx6cCwMey7kjWcY+O9fS5vqI=</DigestValue>
      </Reference>
      <Reference URI="/xl/media/image1.png?ContentType=image/png">
        <DigestMethod Algorithm="http://www.w3.org/2001/04/xmlenc#sha256"/>
        <DigestValue>uI0brDbYV6YlPt4INZ8nNezc0jukNpBRcN7vLW78z/8=</DigestValue>
      </Reference>
      <Reference URI="/xl/media/image2.emf?ContentType=image/x-emf">
        <DigestMethod Algorithm="http://www.w3.org/2001/04/xmlenc#sha256"/>
        <DigestValue>6DD8F7LkZjNqTtBEU/w+E8Qiw07KiJvzUBlVtPPuIJc=</DigestValue>
      </Reference>
      <Reference URI="/xl/media/image3.emf?ContentType=image/x-emf">
        <DigestMethod Algorithm="http://www.w3.org/2001/04/xmlenc#sha256"/>
        <DigestValue>sil7W+Hutc8gpJiu5ezKB1X9/Gjawlskl+CovH2ru0Y=</DigestValue>
      </Reference>
      <Reference URI="/xl/media/image4.emf?ContentType=image/x-emf">
        <DigestMethod Algorithm="http://www.w3.org/2001/04/xmlenc#sha256"/>
        <DigestValue>2N+W8BWC1XY8jQykPXE5d9OlRH16QgvdrmOiJOYSZXE=</DigestValue>
      </Reference>
      <Reference URI="/xl/media/image5.emf?ContentType=image/x-emf">
        <DigestMethod Algorithm="http://www.w3.org/2001/04/xmlenc#sha256"/>
        <DigestValue>K+Mz4Q907V+szGtJ+wGixB077c3/IPzxhuUKIj9WjgA=</DigestValue>
      </Reference>
      <Reference URI="/xl/media/image6.emf?ContentType=image/x-emf">
        <DigestMethod Algorithm="http://www.w3.org/2001/04/xmlenc#sha256"/>
        <DigestValue>vHDWQASTv0uPm6/4dnx090z8weVrRRHUAr+xBKRzFjs=</DigestValue>
      </Reference>
      <Reference URI="/xl/media/image7.emf?ContentType=image/x-emf">
        <DigestMethod Algorithm="http://www.w3.org/2001/04/xmlenc#sha256"/>
        <DigestValue>SWH7md7dRVE+oTS1UP7fhiKFeXGb9KPs/ysyI/sWgjM=</DigestValue>
      </Reference>
      <Reference URI="/xl/media/image8.emf?ContentType=image/x-emf">
        <DigestMethod Algorithm="http://www.w3.org/2001/04/xmlenc#sha256"/>
        <DigestValue>CKnl12hlXfRso6igZVkO+OBLkAzFEoby0xyttJNyafU=</DigestValue>
      </Reference>
      <Reference URI="/xl/printerSettings/printerSettings1.bin?ContentType=application/vnd.openxmlformats-officedocument.spreadsheetml.printerSettings">
        <DigestMethod Algorithm="http://www.w3.org/2001/04/xmlenc#sha256"/>
        <DigestValue>QC4PZuHVp3z8577baX2UedjuYUv3q9L7q5RwKiJCem4=</DigestValue>
      </Reference>
      <Reference URI="/xl/sharedStrings.xml?ContentType=application/vnd.openxmlformats-officedocument.spreadsheetml.sharedStrings+xml">
        <DigestMethod Algorithm="http://www.w3.org/2001/04/xmlenc#sha256"/>
        <DigestValue>icJytVxxFHfc8BkszQ7rQ7X8ro3O9bf7mczbRDoMSQs=</DigestValue>
      </Reference>
      <Reference URI="/xl/styles.xml?ContentType=application/vnd.openxmlformats-officedocument.spreadsheetml.styles+xml">
        <DigestMethod Algorithm="http://www.w3.org/2001/04/xmlenc#sha256"/>
        <DigestValue>MBzq3TqdNgGPa2wH5lM54A/ibPt+GhBxIdq7h6OaztU=</DigestValue>
      </Reference>
      <Reference URI="/xl/theme/theme1.xml?ContentType=application/vnd.openxmlformats-officedocument.theme+xml">
        <DigestMethod Algorithm="http://www.w3.org/2001/04/xmlenc#sha256"/>
        <DigestValue>1Y7IWjc+74IaWSpgYFspwwUCvYYoLj3Uk4P9Tw8qH4w=</DigestValue>
      </Reference>
      <Reference URI="/xl/workbook.xml?ContentType=application/vnd.openxmlformats-officedocument.spreadsheetml.sheet.main+xml">
        <DigestMethod Algorithm="http://www.w3.org/2001/04/xmlenc#sha256"/>
        <DigestValue>0qpOobCRmSnwTRdr88GqU6xE6r99b/0oj7N0H7sE51s=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ZOZ+2y8KlgARq7v4vsPrD4nIDV4Rqtubx7lLXn+BYVI=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ZG3/Iy0jZTVIUzp+oxIUe+2472LTk4/gy5OlTbo8SjY=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8Uu/L7o+KtGelLKZYQCMZBJAXNJVcjo2KWNQT9qJIyU=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VT6gWE508UVZb2TEqNyOGuthJhzNeI9LGdqBg+KDMyg=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qcE6oNuJGBIMd/JVa7UYTm69D1DbKzjaJ5hI+T0S48M=</DigestValue>
      </Reference>
      <Reference URI="/xl/worksheets/sheet1.xml?ContentType=application/vnd.openxmlformats-officedocument.spreadsheetml.worksheet+xml">
        <DigestMethod Algorithm="http://www.w3.org/2001/04/xmlenc#sha256"/>
        <DigestValue>uzU3Ko1hsmdq14dOl77nCmvcdKIEbUCxzCMBU0RchkI=</DigestValue>
      </Reference>
      <Reference URI="/xl/worksheets/sheet2.xml?ContentType=application/vnd.openxmlformats-officedocument.spreadsheetml.worksheet+xml">
        <DigestMethod Algorithm="http://www.w3.org/2001/04/xmlenc#sha256"/>
        <DigestValue>5K5iluiKi61VRXYq3J3tlZELf7WUGztAND9Lit9b1/4=</DigestValue>
      </Reference>
      <Reference URI="/xl/worksheets/sheet3.xml?ContentType=application/vnd.openxmlformats-officedocument.spreadsheetml.worksheet+xml">
        <DigestMethod Algorithm="http://www.w3.org/2001/04/xmlenc#sha256"/>
        <DigestValue>UO51nckjJzG1kOXYGrjzQ9KQ0+5lBI81/M8DKtSto5I=</DigestValue>
      </Reference>
      <Reference URI="/xl/worksheets/sheet4.xml?ContentType=application/vnd.openxmlformats-officedocument.spreadsheetml.worksheet+xml">
        <DigestMethod Algorithm="http://www.w3.org/2001/04/xmlenc#sha256"/>
        <DigestValue>9CDbyHa7UdoMXiyZz6jd2e2h2H7woauQ0qt0yRl4YHk=</DigestValue>
      </Reference>
      <Reference URI="/xl/worksheets/sheet5.xml?ContentType=application/vnd.openxmlformats-officedocument.spreadsheetml.worksheet+xml">
        <DigestMethod Algorithm="http://www.w3.org/2001/04/xmlenc#sha256"/>
        <DigestValue>6lIdD+hK69A0cGffSVgn3Ls9O13grtLjhoM2fkMH0rA=</DigestValue>
      </Reference>
    </Manifest>
    <SignatureProperties>
      <SignatureProperty Id="idSignatureTime" Target="#idPackageSignature">
        <mdssi:SignatureTime xmlns:mdssi="http://schemas.openxmlformats.org/package/2006/digital-signature">
          <mdssi:Format>YYYY-MM-DDThh:mm:ssTZD</mdssi:Format>
          <mdssi:Value>2024-11-14T18:04:16Z</mdssi:Value>
        </mdssi:SignatureTime>
      </SignatureProperty>
    </SignatureProperties>
  </Object>
  <Object Id="idOfficeObject">
    <SignatureProperties>
      <SignatureProperty Id="idOfficeV1Details" Target="#idPackageSignature">
        <SignatureInfoV1 xmlns="http://schemas.microsoft.com/office/2006/digsig">
          <SetupID>{5115464A-6436-4AF1-8216-01A7DD028232}</SetupID>
          <SignatureText>Emilce Garcia V.</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2024-11-14T18:04:16Z</xd:SigningTime>
          <xd:SigningCertificate>
            <xd:Cert>
              <xd:CertDigest>
                <DigestMethod Algorithm="http://www.w3.org/2001/04/xmlenc#sha256"/>
                <DigestValue>kpOl82jIdylw8nbQlh2GxIjlcjfss1LoF5xJnwaRH7M=</DigestValue>
              </xd:CertDigest>
              <xd:IssuerSerial>
                <X509IssuerName>C=PY, O=DOCUMENTA S.A., SERIALNUMBER=RUC80050172-1, CN=CA-DOCUMENTA S.A.</X509IssuerName>
                <X509SerialNumber>367282386635317566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mBsAAKo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BVV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6AAAAVgAAADAAAAA7AAAAiw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7AAAAVwAAACUAAAAMAAAABAAAAFQAAACsAAAAMQAAADsAAAC5AAAAVgAAAAEAAABVVY9BhfaOQTEAAAA7AAAAEAAAAEwAAAAAAAAAAAAAAAAAAAD//////////2wAAABFAG0AaQBsAGMAZQAgAEcAYQByAGMAaQBhACAAVgAuAAoAAAARAAAABQAAAAUAAAAJAAAACgAAAAUAAAAOAAAACgAAAAcAAAAJAAAABQAAAAoAAAAFAAAADAAAAAQ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qAAAAA8AAABhAAAAaAAAAHEAAAABAAAAVVWPQYX2jkEPAAAAYQAAAA8AAABMAAAAAAAAAAAAAAAAAAAA//////////9sAAAARQBtAGkAbABjAGUAIABHAGEAcgBjAGkAYQAgAFYAMk0HAAAACwAAAAMAAAADAAAABgAAAAcAAAAEAAAACQAAAAcAAAAFAAAABgAAAAMAAAAHAAAABA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CEAAAADwAAAHYAAABJAAAAhgAAAAEAAABVVY9BhfaOQQ8AAAB2AAAACQAAAEwAAAAAAAAAAAAAAAAAAAD//////////2AAAABDAG8AbgB0AGEAZABvAHIAIAAyTwgAAAAIAAAABwAAAAQAAAAHAAAACAAAAAgAAAAFAAAABAAAAEsAAABAAAAAMAAAAAUAAAAgAAAAAQAAAAEAAAAQAAAAAAAAAAAAAABAAQAAoAAAAAAAAAAAAAAAQAEAAKAAAAAlAAAADAAAAAIAAAAnAAAAGAAAAAUAAAAAAAAA////AAAAAAAlAAAADAAAAAUAAABMAAAAZAAAAA4AAACLAAAACgEAAJsAAAAOAAAAiwAAAP0AAAARAAAAIQDwAAAAAAAAAAAAAACAPwAAAAAAAAAAAACAPwAAAAAAAAAAAAAAAAAAAAAAAAAAAAAAAAAAAAAAAAAAJQAAAAwAAAAAAACAKAAAAAwAAAAFAAAAJQAAAAwAAAABAAAAGAAAAAwAAAAAAAAAEgAAAAwAAAABAAAAFgAAAAwAAAAAAAAAVAAAACwBAAAPAAAAiwAAAAkBAACbAAAAAQAAAFVVj0GF9o5BDwAAAIsAAAAlAAAATAAAAAQAAAAOAAAAiwAAAAsBAACcAAAAmAAAAEYAaQByAG0AYQBkAG8AIABwAG8AcgA6ACAARQBNAEkATABDAEUAIABHAEEAUgBDAEkAQQAgAFYAQQBMAEUATgBaAFUARQBMAEEAc04GAAAAAwAAAAUAAAALAAAABwAAAAgAAAAIAAAABAAAAAgAAAAIAAAABQAAAAMAAAAEAAAABwAAAAwAAAADAAAABgAAAAgAAAAHAAAABAAAAAkAAAAIAAAACAAAAAgAAAADAAAACAAAAAQAAAAIAAAACAAAAAYAAAAHAAAACgAAAAcAAAAJAAAABwAAAAYAAAAIAAAAFgAAAAwAAAAAAAAAJQAAAAwAAAACAAAADgAAABQAAAAAAAAAEAAAABQAAAA=</Object>
  <Object Id="idInvalidSigLnImg">AQAAAGwAAAAAAAAAAAAAAD8BAACfAAAAAAAAAAAAAABmFgAALAsAACBFTUYAAAEAFCIAALE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8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rAAAADEAAAA7AAAAuQAAAFYAAAABAAAAVVWPQYX2jkExAAAAOwAAABAAAABMAAAAAAAAAAAAAAAAAAAA//////////9sAAAARQBtAGkAbABjAGUAIABHAGEAcgBjAGkAYQAgAFYALgAKAAAAEQAAAAUAAAAFAAAACQAAAAoAAAAFAAAADgAAAAoAAAAHAAAACQAAAAUAAAAKAAAABQAAAAwAAAAE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KgAAAAPAAAAYQAAAGgAAABxAAAAAQAAAFVVj0GF9o5BDwAAAGEAAAAPAAAATAAAAAAAAAAAAAAAAAAAAP//////////bAAAAEUAbQBpAGwAYwBlACAARwBhAHIAYwBpAGEAIABWADJOBwAAAAsAAAADAAAAAwAAAAYAAAAHAAAABAAAAAkAAAAHAAAABQAAAAYAAAADAAAABwAAAAQ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hAAAAA8AAAB2AAAASQAAAIYAAAABAAAAVVWPQYX2jkEPAAAAdgAAAAkAAABMAAAAAAAAAAAAAAAAAAAA//////////9gAAAAQwBvAG4AdABhAGQAbwByACAAME0IAAAACAAAAAcAAAAEAAAABwAAAAgAAAAIAAAABQAAAAQAAABLAAAAQAAAADAAAAAFAAAAIAAAAAEAAAABAAAAEAAAAAAAAAAAAAAAQAEAAKAAAAAAAAAAAAAAAEABAACgAAAAJQAAAAwAAAACAAAAJwAAABgAAAAFAAAAAAAAAP///wAAAAAAJQAAAAwAAAAFAAAATAAAAGQAAAAOAAAAiwAAAAoBAACbAAAADgAAAIsAAAD9AAAAEQAAACEA8AAAAAAAAAAAAAAAgD8AAAAAAAAAAAAAgD8AAAAAAAAAAAAAAAAAAAAAAAAAAAAAAAAAAAAAAAAAACUAAAAMAAAAAAAAgCgAAAAMAAAABQAAACUAAAAMAAAAAQAAABgAAAAMAAAAAAAAABIAAAAMAAAAAQAAABYAAAAMAAAAAAAAAFQAAAAsAQAADwAAAIsAAAAJAQAAmwAAAAEAAABVVY9BhfaOQQ8AAACLAAAAJQAAAEwAAAAEAAAADgAAAIsAAAALAQAAnAAAAJgAAABGAGkAcgBtAGEAZABvACAAcABvAHIAOgAgAEUATQBJAEwAQwBFACAARwBBAFIAQwBJAEEAIABWAEEATABFAE4AWgBVAEUATABBAHlPBgAAAAMAAAAFAAAACwAAAAcAAAAIAAAACAAAAAQAAAAIAAAACAAAAAUAAAADAAAABAAAAAcAAAAMAAAAAwAAAAYAAAAIAAAABwAAAAQAAAAJAAAACAAAAAgAAAAIAAAAAwAAAAgAAAAEAAAACAAAAAgAAAAGAAAABwAAAAoAAAAHAAAACQAAAAcAAAAGAAAACA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wUEeoe5Dy1hpdM2qrGn/+GT6de/lbWa68BFAjH4VaxI=</DigestValue>
    </Reference>
    <Reference Type="http://www.w3.org/2000/09/xmldsig#Object" URI="#idOfficeObject">
      <DigestMethod Algorithm="http://www.w3.org/2001/04/xmlenc#sha256"/>
      <DigestValue>v1H0RWNvLn14/CCD/lAG6axKttWmeuSMmeUDjZU0Pds=</DigestValue>
    </Reference>
    <Reference Type="http://uri.etsi.org/01903#SignedProperties" URI="#idSignedProperties">
      <Transforms>
        <Transform Algorithm="http://www.w3.org/TR/2001/REC-xml-c14n-20010315"/>
      </Transforms>
      <DigestMethod Algorithm="http://www.w3.org/2001/04/xmlenc#sha256"/>
      <DigestValue>xlX9aiywEo7Hdv/VKE+7u7U5sapdlW0ZjgWLvW1TfYc=</DigestValue>
    </Reference>
    <Reference Type="http://www.w3.org/2000/09/xmldsig#Object" URI="#idValidSigLnImg">
      <DigestMethod Algorithm="http://www.w3.org/2001/04/xmlenc#sha256"/>
      <DigestValue>Ihw3KtmUJud6i9FKxkC4316SRHxO3AMHZWeP5GvPuFE=</DigestValue>
    </Reference>
    <Reference Type="http://www.w3.org/2000/09/xmldsig#Object" URI="#idInvalidSigLnImg">
      <DigestMethod Algorithm="http://www.w3.org/2001/04/xmlenc#sha256"/>
      <DigestValue>RLjq+gwQuI3pFzXmyyT+3kKN1Rb+RcrGrcsiAqN3ViI=</DigestValue>
    </Reference>
  </SignedInfo>
  <SignatureValue>dNubhX1q8mM/QBVtl9jd/WSBWYWhpWlu1cMKM8PIXfo7BRwSul3OgKkEzd/QaIvVHfegtYGVLmlA
p+o9k2T+lpomw8ZN7iu7aoAQcVsp2OuIboCDIYCHOUtgMmlhLzZOC1q8Ajfkfk1Ry0BTj4CU7+vn
deomi8AI29PoWoZQJ4Ag2t4gzYWr/JUaETJti58hF1utEFCydJla1pfmGi2LeV+s243C+IFu1g5C
3By6D6QKpF/JMfkNbbWNYIBFMZ9R1otp225/Tp8MjyeYS4Qkcqu5icYYO19ocd5Iqx8ZmRVe4S6P
bq8SnnB5358MVARGmGp0samx6Rbx664Q5cop+g==</SignatureValue>
  <KeyInfo>
    <X509Data>
      <X509Certificate>MIIIfTCCBmWgAwIBAgIIBRjZYnun4T4wDQYJKoZIhvcNAQELBQAwWjEaMBgGA1UEAwwRQ0EtRE9DVU1FTlRBIFMuQS4xFjAUBgNVBAUTDVJVQzgwMDUwMTcyLTExFzAVBgNVBAoMDkRPQ1VNRU5UQSBTLkEuMQswCQYDVQQGEwJQWTAeFw0yMzEwMzAxOTU4MDBaFw0yNTEwMjkxOTU4MDBaMIG1MSEwHwYDVQQDDBhFTUlMQ0UgR0FSQ0lBIFZBTEVOWlVFTEExEjAQBgNVBAUTCUNJMzczOTE1OTEPMA0GA1UEKgwGRU1JTENFMRowGAYDVQQEDBFHQVJDSUEgVkFMRU5aVUVMQTELMAkGA1UECwwCRjIxNTAzBgNVBAoMLENFUlRJRklDQURPIENVQUxJRklDQURPIERFIEZJUk1BIEVMRUNUUk9OSUNBMQswCQYDVQQGEwJQWTCCASIwDQYJKoZIhvcNAQEBBQADggEPADCCAQoCggEBAKuowgh8avFa2VFy3b9txWM9Vf81BChxoCE8grwwXNfJUyTxQ7Nm6tw2PQZMEyzjHPhL6E+6agPBcdL39j24rKvupBpaRPXeNJYOa/FJ+xTPtEFukj4/ETFSSNfuxk7KZ3HShoQLDM2cqkK5IyxbfkxGfl9nNOVfUKTq3gsmBkeUo/KbPyEBlqTNwf3Yjo+Cukmf3bVHCf/5weBnUWEbLStUQc/gBUBqr3xFFoszl5fGU2qZ5N7v40293Bg07q8UiRZ/zDndmR1H9pQ96NLbeNSQsDSjwYy5ddMRd2JXIk6Ctx/XvAx1NXgBgiEPwqhAqVO/EVvdnV9nC2JYkBtCUW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dhcmNpYXYuZW1pQGd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I47tNaGwpy2c8nDOStbJnjxC9wpMA4GA1UdDwEB/wQEAwIF4DANBgkqhkiG9w0BAQsFAAOCAgEAKsEIJtEw1WUlBcRhrjQAMikUsbn2Po3O6OvVXSCXg0Qf41OimT0bhDbCPPsfNrFKzWDezyj+5lh81Q14wKCqDtpyl3eJ+RVF/m2e6ybQeyjwzPiTf3Jf81NWHz3U4pzBKdO4d0DeEEKo9pntz0yftdx+F9x2slL2EdqX0uTVhPe23n8a9yInaGfr8+Ot8IyXptF2JHvOk3fi4i6XyDU9iPVSHOq3BYDXO1pc2+WPNnx2Ut/Vdvx8zQ+J1yghdzI3KaUFCFaGurQAqQTauLaUYzybze//WU5e/jDXpZ1YBeE3440RMKMwiHRUXroXqQ6VvQrSxC77ffD62vM4i6s6mwRPhhbhjUsCASLGRRsObu7BVC4tJTeMREzeUytf78B7bcpsFejKPwfTRTV10RCwYQM+nN8JHqyLU5putOz+Jh7kpO+HZMUr7dkqxkAHc9Jnpz3YqySzog0Cxq6K+CNS5E9Br0D4PuQ0BNW6wpivOrgMJcQ3eBuYHZrtJUM1HeCvgDt0s5sPSl7e171IeCTO4YK6WYoFmzNjIxCUQWlLXG0eIbv4BsrTqW6UunQnWWT/gRFwlsgs0newmY+9wNPBAQEIuAhqnSgfMglk5gjFhpsyo1f5uXJWle8JvDAbHWSb75/iNl3SqNQZbjV71rEd0+w66giFHYYK3kgLVsh+A2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ilmGus+KFff1T0KYQp6j1aAMTsVxHUFtcNJ5aT4yLCQ=</DigestValue>
      </Reference>
      <Reference URI="/xl/calcChain.xml?ContentType=application/vnd.openxmlformats-officedocument.spreadsheetml.calcChain+xml">
        <DigestMethod Algorithm="http://www.w3.org/2001/04/xmlenc#sha256"/>
        <DigestValue>W1pzHqT7Erhcx6w7cLy+F/LqndERVDQN0aZqBkKPGQU=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S9Sj+Tzwipf0w/2Q1Awt/nmWcha+RGDwfrceJMwrk+Q=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cc22atzeF7XD4gny3kJ1/F8lqgORm5B9uSLBoZ4qhWE=</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HIORV7ksjiV3wIxgkLdsZUjfjt+xI/3MHQudm+Q7tkU=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zXLyCIHsHibHVvmsUCq7Q6elofCNB6lJBRvnjTT5V2Y=</DigestValue>
      </Reference>
      <Reference URI="/xl/drawings/drawing1.xml?ContentType=application/vnd.openxmlformats-officedocument.drawing+xml">
        <DigestMethod Algorithm="http://www.w3.org/2001/04/xmlenc#sha256"/>
        <DigestValue>gxaDvx3ZaUTrGLvp9DzoMU2DUBlnEJVY289S/hvNg8Q=</DigestValue>
      </Reference>
      <Reference URI="/xl/drawings/drawing2.xml?ContentType=application/vnd.openxmlformats-officedocument.drawing+xml">
        <DigestMethod Algorithm="http://www.w3.org/2001/04/xmlenc#sha256"/>
        <DigestValue>zLf9ehD40xotk++Op+z7vUCl/TikEDkWGMcCRInxwp0=</DigestValue>
      </Reference>
      <Reference URI="/xl/drawings/drawing3.xml?ContentType=application/vnd.openxmlformats-officedocument.drawing+xml">
        <DigestMethod Algorithm="http://www.w3.org/2001/04/xmlenc#sha256"/>
        <DigestValue>sZzr7/ODIrmyI/Axu2q3+DP3mFrfPc8il+NXhRNqF/s=</DigestValue>
      </Reference>
      <Reference URI="/xl/drawings/drawing4.xml?ContentType=application/vnd.openxmlformats-officedocument.drawing+xml">
        <DigestMethod Algorithm="http://www.w3.org/2001/04/xmlenc#sha256"/>
        <DigestValue>na0RSuxXTaSmlhlxfTfz6NKDeGMRZMMA2q6HXnICKbs=</DigestValue>
      </Reference>
      <Reference URI="/xl/drawings/drawing5.xml?ContentType=application/vnd.openxmlformats-officedocument.drawing+xml">
        <DigestMethod Algorithm="http://www.w3.org/2001/04/xmlenc#sha256"/>
        <DigestValue>0IWw2DQWLwm0ZuyjIkrrNBOkUs8HFZtYxfBA1I+OdLY=</DigestValue>
      </Reference>
      <Reference URI="/xl/drawings/vmlDrawing1.vml?ContentType=application/vnd.openxmlformats-officedocument.vmlDrawing">
        <DigestMethod Algorithm="http://www.w3.org/2001/04/xmlenc#sha256"/>
        <DigestValue>1f1HXPERaU6olY8+i4FzWUkEGpX53Vqz2Qe4g36tCeE=</DigestValue>
      </Reference>
      <Reference URI="/xl/drawings/vmlDrawing2.vml?ContentType=application/vnd.openxmlformats-officedocument.vmlDrawing">
        <DigestMethod Algorithm="http://www.w3.org/2001/04/xmlenc#sha256"/>
        <DigestValue>6SPE5KqlOZIk/SjsFa4xBOX91G2dV/1ZTghCQ9pKaRY=</DigestValue>
      </Reference>
      <Reference URI="/xl/drawings/vmlDrawing3.vml?ContentType=application/vnd.openxmlformats-officedocument.vmlDrawing">
        <DigestMethod Algorithm="http://www.w3.org/2001/04/xmlenc#sha256"/>
        <DigestValue>5nHS7atcF2iO8/6aDOROu6zUsBHg810yywRf1sLc4ZI=</DigestValue>
      </Reference>
      <Reference URI="/xl/drawings/vmlDrawing4.vml?ContentType=application/vnd.openxmlformats-officedocument.vmlDrawing">
        <DigestMethod Algorithm="http://www.w3.org/2001/04/xmlenc#sha256"/>
        <DigestValue>oLHj9pYGX+ssLiI4w/dYkpIOMXiwbf01g0Ft//LRrCY=</DigestValue>
      </Reference>
      <Reference URI="/xl/drawings/vmlDrawing5.vml?ContentType=application/vnd.openxmlformats-officedocument.vmlDrawing">
        <DigestMethod Algorithm="http://www.w3.org/2001/04/xmlenc#sha256"/>
        <DigestValue>QCTNm5UOJS9qa2mzf4fGrFOxLl2+eiPpxDBHjYNchbM=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eLSpm/dvUYN07Cc9a7zoXcklQ4+x8xY8IWQTghF5GH4=</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cUWtd7fI3d7iRsw+3JfDUhXF5MsC8UowD35RVj6K0xQ=</DigestValue>
      </Reference>
      <Reference URI="/xl/externalLinks/externalLink1.xml?ContentType=application/vnd.openxmlformats-officedocument.spreadsheetml.externalLink+xml">
        <DigestMethod Algorithm="http://www.w3.org/2001/04/xmlenc#sha256"/>
        <DigestValue>w4HHnQOjzWrAaw7FXbJTyFj1+Ptaf6NkQcFj41Bpx7s=</DigestValue>
      </Reference>
      <Reference URI="/xl/externalLinks/externalLink2.xml?ContentType=application/vnd.openxmlformats-officedocument.spreadsheetml.externalLink+xml">
        <DigestMethod Algorithm="http://www.w3.org/2001/04/xmlenc#sha256"/>
        <DigestValue>QDNL95Fitcsavk1Aa5vrx6cCwMey7kjWcY+O9fS5vqI=</DigestValue>
      </Reference>
      <Reference URI="/xl/media/image1.png?ContentType=image/png">
        <DigestMethod Algorithm="http://www.w3.org/2001/04/xmlenc#sha256"/>
        <DigestValue>uI0brDbYV6YlPt4INZ8nNezc0jukNpBRcN7vLW78z/8=</DigestValue>
      </Reference>
      <Reference URI="/xl/media/image2.emf?ContentType=image/x-emf">
        <DigestMethod Algorithm="http://www.w3.org/2001/04/xmlenc#sha256"/>
        <DigestValue>6DD8F7LkZjNqTtBEU/w+E8Qiw07KiJvzUBlVtPPuIJc=</DigestValue>
      </Reference>
      <Reference URI="/xl/media/image3.emf?ContentType=image/x-emf">
        <DigestMethod Algorithm="http://www.w3.org/2001/04/xmlenc#sha256"/>
        <DigestValue>sil7W+Hutc8gpJiu5ezKB1X9/Gjawlskl+CovH2ru0Y=</DigestValue>
      </Reference>
      <Reference URI="/xl/media/image4.emf?ContentType=image/x-emf">
        <DigestMethod Algorithm="http://www.w3.org/2001/04/xmlenc#sha256"/>
        <DigestValue>2N+W8BWC1XY8jQykPXE5d9OlRH16QgvdrmOiJOYSZXE=</DigestValue>
      </Reference>
      <Reference URI="/xl/media/image5.emf?ContentType=image/x-emf">
        <DigestMethod Algorithm="http://www.w3.org/2001/04/xmlenc#sha256"/>
        <DigestValue>K+Mz4Q907V+szGtJ+wGixB077c3/IPzxhuUKIj9WjgA=</DigestValue>
      </Reference>
      <Reference URI="/xl/media/image6.emf?ContentType=image/x-emf">
        <DigestMethod Algorithm="http://www.w3.org/2001/04/xmlenc#sha256"/>
        <DigestValue>vHDWQASTv0uPm6/4dnx090z8weVrRRHUAr+xBKRzFjs=</DigestValue>
      </Reference>
      <Reference URI="/xl/media/image7.emf?ContentType=image/x-emf">
        <DigestMethod Algorithm="http://www.w3.org/2001/04/xmlenc#sha256"/>
        <DigestValue>SWH7md7dRVE+oTS1UP7fhiKFeXGb9KPs/ysyI/sWgjM=</DigestValue>
      </Reference>
      <Reference URI="/xl/media/image8.emf?ContentType=image/x-emf">
        <DigestMethod Algorithm="http://www.w3.org/2001/04/xmlenc#sha256"/>
        <DigestValue>CKnl12hlXfRso6igZVkO+OBLkAzFEoby0xyttJNyafU=</DigestValue>
      </Reference>
      <Reference URI="/xl/printerSettings/printerSettings1.bin?ContentType=application/vnd.openxmlformats-officedocument.spreadsheetml.printerSettings">
        <DigestMethod Algorithm="http://www.w3.org/2001/04/xmlenc#sha256"/>
        <DigestValue>QC4PZuHVp3z8577baX2UedjuYUv3q9L7q5RwKiJCem4=</DigestValue>
      </Reference>
      <Reference URI="/xl/sharedStrings.xml?ContentType=application/vnd.openxmlformats-officedocument.spreadsheetml.sharedStrings+xml">
        <DigestMethod Algorithm="http://www.w3.org/2001/04/xmlenc#sha256"/>
        <DigestValue>icJytVxxFHfc8BkszQ7rQ7X8ro3O9bf7mczbRDoMSQs=</DigestValue>
      </Reference>
      <Reference URI="/xl/styles.xml?ContentType=application/vnd.openxmlformats-officedocument.spreadsheetml.styles+xml">
        <DigestMethod Algorithm="http://www.w3.org/2001/04/xmlenc#sha256"/>
        <DigestValue>MBzq3TqdNgGPa2wH5lM54A/ibPt+GhBxIdq7h6OaztU=</DigestValue>
      </Reference>
      <Reference URI="/xl/theme/theme1.xml?ContentType=application/vnd.openxmlformats-officedocument.theme+xml">
        <DigestMethod Algorithm="http://www.w3.org/2001/04/xmlenc#sha256"/>
        <DigestValue>1Y7IWjc+74IaWSpgYFspwwUCvYYoLj3Uk4P9Tw8qH4w=</DigestValue>
      </Reference>
      <Reference URI="/xl/workbook.xml?ContentType=application/vnd.openxmlformats-officedocument.spreadsheetml.sheet.main+xml">
        <DigestMethod Algorithm="http://www.w3.org/2001/04/xmlenc#sha256"/>
        <DigestValue>0qpOobCRmSnwTRdr88GqU6xE6r99b/0oj7N0H7sE51s=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ZOZ+2y8KlgARq7v4vsPrD4nIDV4Rqtubx7lLXn+BYVI=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ZG3/Iy0jZTVIUzp+oxIUe+2472LTk4/gy5OlTbo8SjY=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8Uu/L7o+KtGelLKZYQCMZBJAXNJVcjo2KWNQT9qJIyU=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VT6gWE508UVZb2TEqNyOGuthJhzNeI9LGdqBg+KDMyg=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qcE6oNuJGBIMd/JVa7UYTm69D1DbKzjaJ5hI+T0S48M=</DigestValue>
      </Reference>
      <Reference URI="/xl/worksheets/sheet1.xml?ContentType=application/vnd.openxmlformats-officedocument.spreadsheetml.worksheet+xml">
        <DigestMethod Algorithm="http://www.w3.org/2001/04/xmlenc#sha256"/>
        <DigestValue>uzU3Ko1hsmdq14dOl77nCmvcdKIEbUCxzCMBU0RchkI=</DigestValue>
      </Reference>
      <Reference URI="/xl/worksheets/sheet2.xml?ContentType=application/vnd.openxmlformats-officedocument.spreadsheetml.worksheet+xml">
        <DigestMethod Algorithm="http://www.w3.org/2001/04/xmlenc#sha256"/>
        <DigestValue>5K5iluiKi61VRXYq3J3tlZELf7WUGztAND9Lit9b1/4=</DigestValue>
      </Reference>
      <Reference URI="/xl/worksheets/sheet3.xml?ContentType=application/vnd.openxmlformats-officedocument.spreadsheetml.worksheet+xml">
        <DigestMethod Algorithm="http://www.w3.org/2001/04/xmlenc#sha256"/>
        <DigestValue>UO51nckjJzG1kOXYGrjzQ9KQ0+5lBI81/M8DKtSto5I=</DigestValue>
      </Reference>
      <Reference URI="/xl/worksheets/sheet4.xml?ContentType=application/vnd.openxmlformats-officedocument.spreadsheetml.worksheet+xml">
        <DigestMethod Algorithm="http://www.w3.org/2001/04/xmlenc#sha256"/>
        <DigestValue>9CDbyHa7UdoMXiyZz6jd2e2h2H7woauQ0qt0yRl4YHk=</DigestValue>
      </Reference>
      <Reference URI="/xl/worksheets/sheet5.xml?ContentType=application/vnd.openxmlformats-officedocument.spreadsheetml.worksheet+xml">
        <DigestMethod Algorithm="http://www.w3.org/2001/04/xmlenc#sha256"/>
        <DigestValue>6lIdD+hK69A0cGffSVgn3Ls9O13grtLjhoM2fkMH0rA=</DigestValue>
      </Reference>
    </Manifest>
    <SignatureProperties>
      <SignatureProperty Id="idSignatureTime" Target="#idPackageSignature">
        <mdssi:SignatureTime xmlns:mdssi="http://schemas.openxmlformats.org/package/2006/digital-signature">
          <mdssi:Format>YYYY-MM-DDThh:mm:ssTZD</mdssi:Format>
          <mdssi:Value>2024-11-14T18:04:26Z</mdssi:Value>
        </mdssi:SignatureTime>
      </SignatureProperty>
    </SignatureProperties>
  </Object>
  <Object Id="idOfficeObject">
    <SignatureProperties>
      <SignatureProperty Id="idOfficeV1Details" Target="#idPackageSignature">
        <SignatureInfoV1 xmlns="http://schemas.microsoft.com/office/2006/digsig">
          <SetupID>{88772DAF-4192-4177-91AF-F6DD25B417BD}</SetupID>
          <SignatureText>Emilce Garcia V.</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2024-11-14T18:04:26Z</xd:SigningTime>
          <xd:SigningCertificate>
            <xd:Cert>
              <xd:CertDigest>
                <DigestMethod Algorithm="http://www.w3.org/2001/04/xmlenc#sha256"/>
                <DigestValue>kpOl82jIdylw8nbQlh2GxIjlcjfss1LoF5xJnwaRH7M=</DigestValue>
              </xd:CertDigest>
              <xd:IssuerSerial>
                <X509IssuerName>C=PY, O=DOCUMENTA S.A., SERIALNUMBER=RUC80050172-1, CN=CA-DOCUMENTA S.A.</X509IssuerName>
                <X509SerialNumber>367282386635317566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hBsAAKo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2Mh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6AAAAVgAAADAAAAA7AAAAiw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7AAAAVwAAACUAAAAMAAAABAAAAFQAAACsAAAAMQAAADsAAAC5AAAAVgAAAAEAAABVVY9BhfaOQTEAAAA7AAAAEAAAAEwAAAAAAAAAAAAAAAAAAAD//////////2wAAABFAG0AaQBsAGMAZQAgAEcAYQByAGMAaQBhACAAVgAuAAoAAAARAAAABQAAAAUAAAAJAAAACgAAAAUAAAAOAAAACgAAAAcAAAAJAAAABQAAAAoAAAAFAAAADAAAAAQ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nAAAAA8AAABhAAAAXAAAAHEAAAABAAAAVVWPQYX2jkEPAAAAYQAAAA0AAABMAAAAAAAAAAAAAAAAAAAA//////////9oAAAARQBtAGkAbABjAGUAIABHAGEAcgBjAGkAYQAgdAcAAAALAAAAAwAAAAMAAAAGAAAABwAAAAQAAAAJAAAABwAAAAUAAAAGAAAAAwAAAAc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hfaOQQ8AAAB2AAAACAAAAEwAAAAAAAAAAAAAAAAAAAD//////////1wAAABDAG8AbgB0AGEAZABvAHIACAAAAAgAAAAHAAAABAAAAAcAAAAIAAAACAAAAAUAAABLAAAAQAAAADAAAAAFAAAAIAAAAAEAAAABAAAAEAAAAAAAAAAAAAAAQAEAAKAAAAAAAAAAAAAAAEABAACgAAAAJQAAAAwAAAACAAAAJwAAABgAAAAFAAAAAAAAAP///wAAAAAAJQAAAAwAAAAFAAAATAAAAGQAAAAOAAAAiwAAAAoBAACbAAAADgAAAIsAAAD9AAAAEQAAACEA8AAAAAAAAAAAAAAAgD8AAAAAAAAAAAAAgD8AAAAAAAAAAAAAAAAAAAAAAAAAAAAAAAAAAAAAAAAAACUAAAAMAAAAAAAAgCgAAAAMAAAABQAAACUAAAAMAAAAAQAAABgAAAAMAAAAAAAAABIAAAAMAAAAAQAAABYAAAAMAAAAAAAAAFQAAAAsAQAADwAAAIsAAAAJAQAAmwAAAAEAAABVVY9BhfaOQQ8AAACLAAAAJQAAAEwAAAAEAAAADgAAAIsAAAALAQAAnAAAAJgAAABGAGkAcgBtAGEAZABvACAAcABvAHIAOgAgAEUATQBJAEwAQwBFACAARwBBAFIAQwBJAEEAIABWAEEATABFAE4AWgBVAEUATABBADA0BgAAAAMAAAAFAAAACwAAAAcAAAAIAAAACAAAAAQAAAAIAAAACAAAAAUAAAADAAAABAAAAAcAAAAMAAAAAwAAAAYAAAAIAAAABwAAAAQAAAAJAAAACAAAAAgAAAAIAAAAAwAAAAgAAAAEAAAACAAAAAgAAAAGAAAABwAAAAoAAAAHAAAACQAAAAcAAAAGAAAACAAAABYAAAAMAAAAAAAAACUAAAAMAAAAAgAAAA4AAAAUAAAAAAAAABAAAAAUAAAA</Object>
  <Object Id="idInvalidSigLnImg">AQAAAGwAAAAAAAAAAAAAAD8BAACfAAAAAAAAAAAAAABmFgAALAsAACBFTUYAAAEAACIAALE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8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rAAAADEAAAA7AAAAuQAAAFYAAAABAAAAVVWPQYX2jkExAAAAOwAAABAAAABMAAAAAAAAAAAAAAAAAAAA//////////9sAAAARQBtAGkAbABjAGUAIABHAGEAcgBjAGkAYQAgAFYALgAKAAAAEQAAAAUAAAAFAAAACQAAAAoAAAAFAAAADgAAAAoAAAAHAAAACQAAAAUAAAAKAAAABQAAAAwAAAAE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JwAAAAPAAAAYQAAAFwAAABxAAAAAQAAAFVVj0GF9o5BDwAAAGEAAAANAAAATAAAAAAAAAAAAAAAAAAAAP//////////aAAAAEUAbQBpAGwAYwBlACAARwBhAHIAYwBpAGEAIAAHAAAACwAAAAMAAAADAAAABgAAAAcAAAAEAAAACQAAAAcAAAAFAAAABgAAAAM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fAAAAA8AAAB2AAAARQAAAIYAAAABAAAAVVWPQYX2jkEPAAAAdgAAAAgAAABMAAAAAAAAAAAAAAAAAAAA//////////9cAAAAQwBvAG4AdABhAGQAbwByAAgAAAAIAAAABwAAAAQAAAAHAAAACAAAAAgAAAAFAAAASwAAAEAAAAAwAAAABQAAACAAAAABAAAAAQAAABAAAAAAAAAAAAAAAEABAACgAAAAAAAAAAAAAABAAQAAoAAAACUAAAAMAAAAAgAAACcAAAAYAAAABQAAAAAAAAD///8AAAAAACUAAAAMAAAABQAAAEwAAABkAAAADgAAAIsAAAAKAQAAmwAAAA4AAACLAAAA/QAAABEAAAAhAPAAAAAAAAAAAAAAAIA/AAAAAAAAAAAAAIA/AAAAAAAAAAAAAAAAAAAAAAAAAAAAAAAAAAAAAAAAAAAlAAAADAAAAAAAAIAoAAAADAAAAAUAAAAlAAAADAAAAAEAAAAYAAAADAAAAAAAAAASAAAADAAAAAEAAAAWAAAADAAAAAAAAABUAAAALAEAAA8AAACLAAAACQEAAJsAAAABAAAAVVWPQYX2jkEPAAAAiwAAACUAAABMAAAABAAAAA4AAACLAAAACwEAAJwAAACYAAAARgBpAHIAbQBhAGQAbwAgAHAAbwByADoAIABFAE0ASQBMAEMARQAgAEcAQQBSAEMASQBBACAAVgBBAEwARQBOAFoAVQBFAEwAQQBWAAYAAAADAAAABQAAAAsAAAAHAAAACAAAAAgAAAAEAAAACAAAAAgAAAAFAAAAAwAAAAQAAAAHAAAADAAAAAMAAAAGAAAACAAAAAcAAAAEAAAACQAAAAgAAAAIAAAACAAAAAMAAAAIAAAABAAAAAgAAAAIAAAABgAAAAcAAAAKAAAABwAAAAkAAAAHAAAABgAAAAg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umunoiICmZz9+Ckw2gZ4J1mlkaeB32pPHWP4mIa39zg=</DigestValue>
    </Reference>
    <Reference Type="http://www.w3.org/2000/09/xmldsig#Object" URI="#idOfficeObject">
      <DigestMethod Algorithm="http://www.w3.org/2001/04/xmlenc#sha256"/>
      <DigestValue>cM8p9Ed/rXPakQKGD3tby4t98y0Pt3XfEUPzyVAMgOw=</DigestValue>
    </Reference>
    <Reference Type="http://uri.etsi.org/01903#SignedProperties" URI="#idSignedProperties">
      <Transforms>
        <Transform Algorithm="http://www.w3.org/TR/2001/REC-xml-c14n-20010315"/>
      </Transforms>
      <DigestMethod Algorithm="http://www.w3.org/2001/04/xmlenc#sha256"/>
      <DigestValue>rF0RvJnJTOcAPmbxlSjdx1H990L15bzuJHrorX+uCDs=</DigestValue>
    </Reference>
    <Reference Type="http://www.w3.org/2000/09/xmldsig#Object" URI="#idValidSigLnImg">
      <DigestMethod Algorithm="http://www.w3.org/2001/04/xmlenc#sha256"/>
      <DigestValue>/tx/1rVFNM/pygyCB1XThNLo9Ha6SSyB5FMqq2Hx+dw=</DigestValue>
    </Reference>
    <Reference Type="http://www.w3.org/2000/09/xmldsig#Object" URI="#idInvalidSigLnImg">
      <DigestMethod Algorithm="http://www.w3.org/2001/04/xmlenc#sha256"/>
      <DigestValue>9AFqfh1Jqf50llfczwmlD1rB6ianPoq6RmbXI3wtG6o=</DigestValue>
    </Reference>
  </SignedInfo>
  <SignatureValue>Xl/k5x1EiSruXHDEr0TW3UzGgbRiaeQYMNVCxwmRh8PhZL7uUe7Cf/0RwrttMmZLAaSHH9kyMfSg
ZXXOgO0+1GQgF1yBgV2E7vpaz//rNgAVvRp4/zsxnRvw+Wy9b/JaQ4lSgHhnpaNqRcNoPg74kmK7
RjOAQebrFH/mIylAfNtzmBGdAFtYatUm+HK0paM3Bh8VNEyGXRP+NV4+a6FV/ZD8lecNezA4UyMQ
RJ2wNvL0hcaSYrm4hlUtciDY4aQCrPxWnQzQaa2ihZ/ZzmhVF5CrCur9W6Lat362r+Z8Mg7ScrvH
dOnkhX25vhyS1aiz7Yw4Eaqkgp8bH1OmSZR9xw==</SignatureValue>
  <KeyInfo>
    <X509Data>
      <X509Certificate>MIIIfTCCBmWgAwIBAgIIBRjZYnun4T4wDQYJKoZIhvcNAQELBQAwWjEaMBgGA1UEAwwRQ0EtRE9DVU1FTlRBIFMuQS4xFjAUBgNVBAUTDVJVQzgwMDUwMTcyLTExFzAVBgNVBAoMDkRPQ1VNRU5UQSBTLkEuMQswCQYDVQQGEwJQWTAeFw0yMzEwMzAxOTU4MDBaFw0yNTEwMjkxOTU4MDBaMIG1MSEwHwYDVQQDDBhFTUlMQ0UgR0FSQ0lBIFZBTEVOWlVFTEExEjAQBgNVBAUTCUNJMzczOTE1OTEPMA0GA1UEKgwGRU1JTENFMRowGAYDVQQEDBFHQVJDSUEgVkFMRU5aVUVMQTELMAkGA1UECwwCRjIxNTAzBgNVBAoMLENFUlRJRklDQURPIENVQUxJRklDQURPIERFIEZJUk1BIEVMRUNUUk9OSUNBMQswCQYDVQQGEwJQWTCCASIwDQYJKoZIhvcNAQEBBQADggEPADCCAQoCggEBAKuowgh8avFa2VFy3b9txWM9Vf81BChxoCE8grwwXNfJUyTxQ7Nm6tw2PQZMEyzjHPhL6E+6agPBcdL39j24rKvupBpaRPXeNJYOa/FJ+xTPtEFukj4/ETFSSNfuxk7KZ3HShoQLDM2cqkK5IyxbfkxGfl9nNOVfUKTq3gsmBkeUo/KbPyEBlqTNwf3Yjo+Cukmf3bVHCf/5weBnUWEbLStUQc/gBUBqr3xFFoszl5fGU2qZ5N7v40293Bg07q8UiRZ/zDndmR1H9pQ96NLbeNSQsDSjwYy5ddMRd2JXIk6Ctx/XvAx1NXgBgiEPwqhAqVO/EVvdnV9nC2JYkBtCUW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dhcmNpYXYuZW1pQGd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I47tNaGwpy2c8nDOStbJnjxC9wpMA4GA1UdDwEB/wQEAwIF4DANBgkqhkiG9w0BAQsFAAOCAgEAKsEIJtEw1WUlBcRhrjQAMikUsbn2Po3O6OvVXSCXg0Qf41OimT0bhDbCPPsfNrFKzWDezyj+5lh81Q14wKCqDtpyl3eJ+RVF/m2e6ybQeyjwzPiTf3Jf81NWHz3U4pzBKdO4d0DeEEKo9pntz0yftdx+F9x2slL2EdqX0uTVhPe23n8a9yInaGfr8+Ot8IyXptF2JHvOk3fi4i6XyDU9iPVSHOq3BYDXO1pc2+WPNnx2Ut/Vdvx8zQ+J1yghdzI3KaUFCFaGurQAqQTauLaUYzybze//WU5e/jDXpZ1YBeE3440RMKMwiHRUXroXqQ6VvQrSxC77ffD62vM4i6s6mwRPhhbhjUsCASLGRRsObu7BVC4tJTeMREzeUytf78B7bcpsFejKPwfTRTV10RCwYQM+nN8JHqyLU5putOz+Jh7kpO+HZMUr7dkqxkAHc9Jnpz3YqySzog0Cxq6K+CNS5E9Br0D4PuQ0BNW6wpivOrgMJcQ3eBuYHZrtJUM1HeCvgDt0s5sPSl7e171IeCTO4YK6WYoFmzNjIxCUQWlLXG0eIbv4BsrTqW6UunQnWWT/gRFwlsgs0newmY+9wNPBAQEIuAhqnSgfMglk5gjFhpsyo1f5uXJWle8JvDAbHWSb75/iNl3SqNQZbjV71rEd0+w66giFHYYK3kgLVsh+A2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ilmGus+KFff1T0KYQp6j1aAMTsVxHUFtcNJ5aT4yLCQ=</DigestValue>
      </Reference>
      <Reference URI="/xl/calcChain.xml?ContentType=application/vnd.openxmlformats-officedocument.spreadsheetml.calcChain+xml">
        <DigestMethod Algorithm="http://www.w3.org/2001/04/xmlenc#sha256"/>
        <DigestValue>W1pzHqT7Erhcx6w7cLy+F/LqndERVDQN0aZqBkKPGQU=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S9Sj+Tzwipf0w/2Q1Awt/nmWcha+RGDwfrceJMwrk+Q=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cc22atzeF7XD4gny3kJ1/F8lqgORm5B9uSLBoZ4qhWE=</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HIORV7ksjiV3wIxgkLdsZUjfjt+xI/3MHQudm+Q7tkU=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zXLyCIHsHibHVvmsUCq7Q6elofCNB6lJBRvnjTT5V2Y=</DigestValue>
      </Reference>
      <Reference URI="/xl/drawings/drawing1.xml?ContentType=application/vnd.openxmlformats-officedocument.drawing+xml">
        <DigestMethod Algorithm="http://www.w3.org/2001/04/xmlenc#sha256"/>
        <DigestValue>gxaDvx3ZaUTrGLvp9DzoMU2DUBlnEJVY289S/hvNg8Q=</DigestValue>
      </Reference>
      <Reference URI="/xl/drawings/drawing2.xml?ContentType=application/vnd.openxmlformats-officedocument.drawing+xml">
        <DigestMethod Algorithm="http://www.w3.org/2001/04/xmlenc#sha256"/>
        <DigestValue>zLf9ehD40xotk++Op+z7vUCl/TikEDkWGMcCRInxwp0=</DigestValue>
      </Reference>
      <Reference URI="/xl/drawings/drawing3.xml?ContentType=application/vnd.openxmlformats-officedocument.drawing+xml">
        <DigestMethod Algorithm="http://www.w3.org/2001/04/xmlenc#sha256"/>
        <DigestValue>sZzr7/ODIrmyI/Axu2q3+DP3mFrfPc8il+NXhRNqF/s=</DigestValue>
      </Reference>
      <Reference URI="/xl/drawings/drawing4.xml?ContentType=application/vnd.openxmlformats-officedocument.drawing+xml">
        <DigestMethod Algorithm="http://www.w3.org/2001/04/xmlenc#sha256"/>
        <DigestValue>na0RSuxXTaSmlhlxfTfz6NKDeGMRZMMA2q6HXnICKbs=</DigestValue>
      </Reference>
      <Reference URI="/xl/drawings/drawing5.xml?ContentType=application/vnd.openxmlformats-officedocument.drawing+xml">
        <DigestMethod Algorithm="http://www.w3.org/2001/04/xmlenc#sha256"/>
        <DigestValue>0IWw2DQWLwm0ZuyjIkrrNBOkUs8HFZtYxfBA1I+OdLY=</DigestValue>
      </Reference>
      <Reference URI="/xl/drawings/vmlDrawing1.vml?ContentType=application/vnd.openxmlformats-officedocument.vmlDrawing">
        <DigestMethod Algorithm="http://www.w3.org/2001/04/xmlenc#sha256"/>
        <DigestValue>1f1HXPERaU6olY8+i4FzWUkEGpX53Vqz2Qe4g36tCeE=</DigestValue>
      </Reference>
      <Reference URI="/xl/drawings/vmlDrawing2.vml?ContentType=application/vnd.openxmlformats-officedocument.vmlDrawing">
        <DigestMethod Algorithm="http://www.w3.org/2001/04/xmlenc#sha256"/>
        <DigestValue>6SPE5KqlOZIk/SjsFa4xBOX91G2dV/1ZTghCQ9pKaRY=</DigestValue>
      </Reference>
      <Reference URI="/xl/drawings/vmlDrawing3.vml?ContentType=application/vnd.openxmlformats-officedocument.vmlDrawing">
        <DigestMethod Algorithm="http://www.w3.org/2001/04/xmlenc#sha256"/>
        <DigestValue>5nHS7atcF2iO8/6aDOROu6zUsBHg810yywRf1sLc4ZI=</DigestValue>
      </Reference>
      <Reference URI="/xl/drawings/vmlDrawing4.vml?ContentType=application/vnd.openxmlformats-officedocument.vmlDrawing">
        <DigestMethod Algorithm="http://www.w3.org/2001/04/xmlenc#sha256"/>
        <DigestValue>oLHj9pYGX+ssLiI4w/dYkpIOMXiwbf01g0Ft//LRrCY=</DigestValue>
      </Reference>
      <Reference URI="/xl/drawings/vmlDrawing5.vml?ContentType=application/vnd.openxmlformats-officedocument.vmlDrawing">
        <DigestMethod Algorithm="http://www.w3.org/2001/04/xmlenc#sha256"/>
        <DigestValue>QCTNm5UOJS9qa2mzf4fGrFOxLl2+eiPpxDBHjYNchbM=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eLSpm/dvUYN07Cc9a7zoXcklQ4+x8xY8IWQTghF5GH4=</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cUWtd7fI3d7iRsw+3JfDUhXF5MsC8UowD35RVj6K0xQ=</DigestValue>
      </Reference>
      <Reference URI="/xl/externalLinks/externalLink1.xml?ContentType=application/vnd.openxmlformats-officedocument.spreadsheetml.externalLink+xml">
        <DigestMethod Algorithm="http://www.w3.org/2001/04/xmlenc#sha256"/>
        <DigestValue>w4HHnQOjzWrAaw7FXbJTyFj1+Ptaf6NkQcFj41Bpx7s=</DigestValue>
      </Reference>
      <Reference URI="/xl/externalLinks/externalLink2.xml?ContentType=application/vnd.openxmlformats-officedocument.spreadsheetml.externalLink+xml">
        <DigestMethod Algorithm="http://www.w3.org/2001/04/xmlenc#sha256"/>
        <DigestValue>QDNL95Fitcsavk1Aa5vrx6cCwMey7kjWcY+O9fS5vqI=</DigestValue>
      </Reference>
      <Reference URI="/xl/media/image1.png?ContentType=image/png">
        <DigestMethod Algorithm="http://www.w3.org/2001/04/xmlenc#sha256"/>
        <DigestValue>uI0brDbYV6YlPt4INZ8nNezc0jukNpBRcN7vLW78z/8=</DigestValue>
      </Reference>
      <Reference URI="/xl/media/image2.emf?ContentType=image/x-emf">
        <DigestMethod Algorithm="http://www.w3.org/2001/04/xmlenc#sha256"/>
        <DigestValue>6DD8F7LkZjNqTtBEU/w+E8Qiw07KiJvzUBlVtPPuIJc=</DigestValue>
      </Reference>
      <Reference URI="/xl/media/image3.emf?ContentType=image/x-emf">
        <DigestMethod Algorithm="http://www.w3.org/2001/04/xmlenc#sha256"/>
        <DigestValue>sil7W+Hutc8gpJiu5ezKB1X9/Gjawlskl+CovH2ru0Y=</DigestValue>
      </Reference>
      <Reference URI="/xl/media/image4.emf?ContentType=image/x-emf">
        <DigestMethod Algorithm="http://www.w3.org/2001/04/xmlenc#sha256"/>
        <DigestValue>2N+W8BWC1XY8jQykPXE5d9OlRH16QgvdrmOiJOYSZXE=</DigestValue>
      </Reference>
      <Reference URI="/xl/media/image5.emf?ContentType=image/x-emf">
        <DigestMethod Algorithm="http://www.w3.org/2001/04/xmlenc#sha256"/>
        <DigestValue>K+Mz4Q907V+szGtJ+wGixB077c3/IPzxhuUKIj9WjgA=</DigestValue>
      </Reference>
      <Reference URI="/xl/media/image6.emf?ContentType=image/x-emf">
        <DigestMethod Algorithm="http://www.w3.org/2001/04/xmlenc#sha256"/>
        <DigestValue>vHDWQASTv0uPm6/4dnx090z8weVrRRHUAr+xBKRzFjs=</DigestValue>
      </Reference>
      <Reference URI="/xl/media/image7.emf?ContentType=image/x-emf">
        <DigestMethod Algorithm="http://www.w3.org/2001/04/xmlenc#sha256"/>
        <DigestValue>SWH7md7dRVE+oTS1UP7fhiKFeXGb9KPs/ysyI/sWgjM=</DigestValue>
      </Reference>
      <Reference URI="/xl/media/image8.emf?ContentType=image/x-emf">
        <DigestMethod Algorithm="http://www.w3.org/2001/04/xmlenc#sha256"/>
        <DigestValue>CKnl12hlXfRso6igZVkO+OBLkAzFEoby0xyttJNyafU=</DigestValue>
      </Reference>
      <Reference URI="/xl/printerSettings/printerSettings1.bin?ContentType=application/vnd.openxmlformats-officedocument.spreadsheetml.printerSettings">
        <DigestMethod Algorithm="http://www.w3.org/2001/04/xmlenc#sha256"/>
        <DigestValue>QC4PZuHVp3z8577baX2UedjuYUv3q9L7q5RwKiJCem4=</DigestValue>
      </Reference>
      <Reference URI="/xl/sharedStrings.xml?ContentType=application/vnd.openxmlformats-officedocument.spreadsheetml.sharedStrings+xml">
        <DigestMethod Algorithm="http://www.w3.org/2001/04/xmlenc#sha256"/>
        <DigestValue>icJytVxxFHfc8BkszQ7rQ7X8ro3O9bf7mczbRDoMSQs=</DigestValue>
      </Reference>
      <Reference URI="/xl/styles.xml?ContentType=application/vnd.openxmlformats-officedocument.spreadsheetml.styles+xml">
        <DigestMethod Algorithm="http://www.w3.org/2001/04/xmlenc#sha256"/>
        <DigestValue>MBzq3TqdNgGPa2wH5lM54A/ibPt+GhBxIdq7h6OaztU=</DigestValue>
      </Reference>
      <Reference URI="/xl/theme/theme1.xml?ContentType=application/vnd.openxmlformats-officedocument.theme+xml">
        <DigestMethod Algorithm="http://www.w3.org/2001/04/xmlenc#sha256"/>
        <DigestValue>1Y7IWjc+74IaWSpgYFspwwUCvYYoLj3Uk4P9Tw8qH4w=</DigestValue>
      </Reference>
      <Reference URI="/xl/workbook.xml?ContentType=application/vnd.openxmlformats-officedocument.spreadsheetml.sheet.main+xml">
        <DigestMethod Algorithm="http://www.w3.org/2001/04/xmlenc#sha256"/>
        <DigestValue>0qpOobCRmSnwTRdr88GqU6xE6r99b/0oj7N0H7sE51s=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ZOZ+2y8KlgARq7v4vsPrD4nIDV4Rqtubx7lLXn+BYVI=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ZG3/Iy0jZTVIUzp+oxIUe+2472LTk4/gy5OlTbo8SjY=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8Uu/L7o+KtGelLKZYQCMZBJAXNJVcjo2KWNQT9qJIyU=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VT6gWE508UVZb2TEqNyOGuthJhzNeI9LGdqBg+KDMyg=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qcE6oNuJGBIMd/JVa7UYTm69D1DbKzjaJ5hI+T0S48M=</DigestValue>
      </Reference>
      <Reference URI="/xl/worksheets/sheet1.xml?ContentType=application/vnd.openxmlformats-officedocument.spreadsheetml.worksheet+xml">
        <DigestMethod Algorithm="http://www.w3.org/2001/04/xmlenc#sha256"/>
        <DigestValue>uzU3Ko1hsmdq14dOl77nCmvcdKIEbUCxzCMBU0RchkI=</DigestValue>
      </Reference>
      <Reference URI="/xl/worksheets/sheet2.xml?ContentType=application/vnd.openxmlformats-officedocument.spreadsheetml.worksheet+xml">
        <DigestMethod Algorithm="http://www.w3.org/2001/04/xmlenc#sha256"/>
        <DigestValue>5K5iluiKi61VRXYq3J3tlZELf7WUGztAND9Lit9b1/4=</DigestValue>
      </Reference>
      <Reference URI="/xl/worksheets/sheet3.xml?ContentType=application/vnd.openxmlformats-officedocument.spreadsheetml.worksheet+xml">
        <DigestMethod Algorithm="http://www.w3.org/2001/04/xmlenc#sha256"/>
        <DigestValue>UO51nckjJzG1kOXYGrjzQ9KQ0+5lBI81/M8DKtSto5I=</DigestValue>
      </Reference>
      <Reference URI="/xl/worksheets/sheet4.xml?ContentType=application/vnd.openxmlformats-officedocument.spreadsheetml.worksheet+xml">
        <DigestMethod Algorithm="http://www.w3.org/2001/04/xmlenc#sha256"/>
        <DigestValue>9CDbyHa7UdoMXiyZz6jd2e2h2H7woauQ0qt0yRl4YHk=</DigestValue>
      </Reference>
      <Reference URI="/xl/worksheets/sheet5.xml?ContentType=application/vnd.openxmlformats-officedocument.spreadsheetml.worksheet+xml">
        <DigestMethod Algorithm="http://www.w3.org/2001/04/xmlenc#sha256"/>
        <DigestValue>6lIdD+hK69A0cGffSVgn3Ls9O13grtLjhoM2fkMH0rA=</DigestValue>
      </Reference>
    </Manifest>
    <SignatureProperties>
      <SignatureProperty Id="idSignatureTime" Target="#idPackageSignature">
        <mdssi:SignatureTime xmlns:mdssi="http://schemas.openxmlformats.org/package/2006/digital-signature">
          <mdssi:Format>YYYY-MM-DDThh:mm:ssTZD</mdssi:Format>
          <mdssi:Value>2024-11-14T18:04:38Z</mdssi:Value>
        </mdssi:SignatureTime>
      </SignatureProperty>
    </SignatureProperties>
  </Object>
  <Object Id="idOfficeObject">
    <SignatureProperties>
      <SignatureProperty Id="idOfficeV1Details" Target="#idPackageSignature">
        <SignatureInfoV1 xmlns="http://schemas.microsoft.com/office/2006/digsig">
          <SetupID>{66F5264D-9864-4581-9C69-68A481E322EC}</SetupID>
          <SignatureText>Emilce Garcia V.</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2024-11-14T18:04:38Z</xd:SigningTime>
          <xd:SigningCertificate>
            <xd:Cert>
              <xd:CertDigest>
                <DigestMethod Algorithm="http://www.w3.org/2001/04/xmlenc#sha256"/>
                <DigestValue>kpOl82jIdylw8nbQlh2GxIjlcjfss1LoF5xJnwaRH7M=</DigestValue>
              </xd:CertDigest>
              <xd:IssuerSerial>
                <X509IssuerName>C=PY, O=DOCUMENTA S.A., SERIALNUMBER=RUC80050172-1, CN=CA-DOCUMENTA S.A.</X509IssuerName>
                <X509SerialNumber>367282386635317566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nBsAAKo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6AAAAVgAAADAAAAA7AAAAiw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7AAAAVwAAACUAAAAMAAAABAAAAFQAAACsAAAAMQAAADsAAAC5AAAAVgAAAAEAAABVVY9BhfaOQTEAAAA7AAAAEAAAAEwAAAAAAAAAAAAAAAAAAAD//////////2wAAABFAG0AaQBsAGMAZQAgAEcAYQByAGMAaQBhACAAVgAuAAoAAAARAAAABQAAAAUAAAAJAAAACgAAAAUAAAAOAAAACgAAAAcAAAAJAAAABQAAAAoAAAAFAAAADAAAAAQ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rAAAAA8AAABhAAAAawAAAHEAAAABAAAAVVWPQYX2jkEPAAAAYQAAABAAAABMAAAAAAAAAAAAAAAAAAAA//////////9sAAAARQBtAGkAbABjAGUAIABHAGEAcgBjAGkAYQAgAFYALgAHAAAACwAAAAMAAAADAAAABgAAAAcAAAAEAAAACQAAAAcAAAAFAAAABgAAAAMAAAAHAAAABAAAAAgAAAAD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hAAAAA8AAAB2AAAASQAAAIYAAAABAAAAVVWPQYX2jkEPAAAAdgAAAAkAAABMAAAAAAAAAAAAAAAAAAAA//////////9gAAAAQwBvAG4AdABhAGQAbwByACAAAAAIAAAACAAAAAcAAAAEAAAABwAAAAgAAAAIAAAABQAAAAQAAABLAAAAQAAAADAAAAAFAAAAIAAAAAEAAAABAAAAEAAAAAAAAAAAAAAAQAEAAKAAAAAAAAAAAAAAAEABAACgAAAAJQAAAAwAAAACAAAAJwAAABgAAAAFAAAAAAAAAP///wAAAAAAJQAAAAwAAAAFAAAATAAAAGQAAAAOAAAAiwAAAAoBAACbAAAADgAAAIsAAAD9AAAAEQAAACEA8AAAAAAAAAAAAAAAgD8AAAAAAAAAAAAAgD8AAAAAAAAAAAAAAAAAAAAAAAAAAAAAAAAAAAAAAAAAACUAAAAMAAAAAAAAgCgAAAAMAAAABQAAACUAAAAMAAAAAQAAABgAAAAMAAAAAAAAABIAAAAMAAAAAQAAABYAAAAMAAAAAAAAAFQAAAAsAQAADwAAAIsAAAAJAQAAmwAAAAEAAABVVY9BhfaOQQ8AAACLAAAAJQAAAEwAAAAEAAAADgAAAIsAAAALAQAAnAAAAJgAAABGAGkAcgBtAGEAZABvACAAcABvAHIAOgAgAEUATQBJAEwAQwBFACAARwBBAFIAQwBJAEEAIABWAEEATABFAE4AWgBVAEUATABBAAAABgAAAAMAAAAFAAAACwAAAAcAAAAIAAAACAAAAAQAAAAIAAAACAAAAAUAAAADAAAABAAAAAcAAAAMAAAAAwAAAAYAAAAIAAAABwAAAAQAAAAJAAAACAAAAAgAAAAIAAAAAwAAAAgAAAAEAAAACAAAAAgAAAAGAAAABwAAAAoAAAAHAAAACQAAAAcAAAAGAAAACAAAABYAAAAMAAAAAAAAACUAAAAMAAAAAgAAAA4AAAAUAAAAAAAAABAAAAAUAAAA</Object>
  <Object Id="idInvalidSigLnImg">AQAAAGwAAAAAAAAAAAAAAD8BAACfAAAAAAAAAAAAAABmFgAALAsAACBFTUYAAAEAGCIAALE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8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rAAAADEAAAA7AAAAuQAAAFYAAAABAAAAVVWPQYX2jkExAAAAOwAAABAAAABMAAAAAAAAAAAAAAAAAAAA//////////9sAAAARQBtAGkAbABjAGUAIABHAGEAcgBjAGkAYQAgAFYALgAKAAAAEQAAAAUAAAAFAAAACQAAAAoAAAAFAAAADgAAAAoAAAAHAAAACQAAAAUAAAAKAAAABQAAAAwAAAAE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KwAAAAPAAAAYQAAAGsAAABxAAAAAQAAAFVVj0GF9o5BDwAAAGEAAAAQAAAATAAAAAAAAAAAAAAAAAAAAP//////////bAAAAEUAbQBpAGwAYwBlACAARwBhAHIAYwBpAGEAIABWAC4ABwAAAAsAAAADAAAAAwAAAAYAAAAHAAAABAAAAAkAAAAHAAAABQAAAAYAAAADAAAABwAAAAQAAAAIAAAAAw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IQAAAAPAAAAdgAAAEkAAACGAAAAAQAAAFVVj0GF9o5BDwAAAHYAAAAJAAAATAAAAAAAAAAAAAAAAAAAAP//////////YAAAAEMAbwBuAHQAYQBkAG8AcgAgAAAACAAAAAgAAAAHAAAABAAAAAcAAAAIAAAACAAAAAUAAAAEAAAASwAAAEAAAAAwAAAABQAAACAAAAABAAAAAQAAABAAAAAAAAAAAAAAAEABAACgAAAAAAAAAAAAAABAAQAAoAAAACUAAAAMAAAAAgAAACcAAAAYAAAABQAAAAAAAAD///8AAAAAACUAAAAMAAAABQAAAEwAAABkAAAADgAAAIsAAAAKAQAAmwAAAA4AAACLAAAA/QAAABEAAAAhAPAAAAAAAAAAAAAAAIA/AAAAAAAAAAAAAIA/AAAAAAAAAAAAAAAAAAAAAAAAAAAAAAAAAAAAAAAAAAAlAAAADAAAAAAAAIAoAAAADAAAAAUAAAAlAAAADAAAAAEAAAAYAAAADAAAAAAAAAASAAAADAAAAAEAAAAWAAAADAAAAAAAAABUAAAALAEAAA8AAACLAAAACQEAAJsAAAABAAAAVVWPQYX2jkEPAAAAiwAAACUAAABMAAAABAAAAA4AAACLAAAACwEAAJwAAACYAAAARgBpAHIAbQBhAGQAbwAgAHAAbwByADoAIABFAE0ASQBMAEMARQAgAEcAQQBSAEMASQBBACAAVgBBAEwARQBOAFoAVQBFAEwAQQAAAAYAAAADAAAABQAAAAsAAAAHAAAACAAAAAgAAAAEAAAACAAAAAgAAAAFAAAAAwAAAAQAAAAHAAAADAAAAAMAAAAGAAAACAAAAAcAAAAEAAAACQAAAAgAAAAIAAAACAAAAAMAAAAIAAAABAAAAAgAAAAIAAAABgAAAAcAAAAKAAAABwAAAAkAAAAHAAAABgAAAAgAAAAWAAAADAAAAAAAAAAlAAAADAAAAAIAAAAOAAAAFAAAAAAAAAAQAAAAFA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K01ouLpl+MhAiG1WOaAbyA8j9xRqaa9Awzfi1F+W1iY=</DigestValue>
    </Reference>
    <Reference Type="http://www.w3.org/2000/09/xmldsig#Object" URI="#idOfficeObject">
      <DigestMethod Algorithm="http://www.w3.org/2001/04/xmlenc#sha256"/>
      <DigestValue>OA8bYaAO4umQF84i2imqk80wLpjsW2S+SG8DRTSS274=</DigestValue>
    </Reference>
    <Reference Type="http://uri.etsi.org/01903#SignedProperties" URI="#idSignedProperties">
      <Transforms>
        <Transform Algorithm="http://www.w3.org/TR/2001/REC-xml-c14n-20010315"/>
      </Transforms>
      <DigestMethod Algorithm="http://www.w3.org/2001/04/xmlenc#sha256"/>
      <DigestValue>d05wEawFdklbIS6xso3RknintWMn8IY0LzWLF4mmw3I=</DigestValue>
    </Reference>
    <Reference Type="http://www.w3.org/2000/09/xmldsig#Object" URI="#idValidSigLnImg">
      <DigestMethod Algorithm="http://www.w3.org/2001/04/xmlenc#sha256"/>
      <DigestValue>2LwwEnlRYLdSxZECsVpLJXWqmvSeuftskHT17tuQNA8=</DigestValue>
    </Reference>
    <Reference Type="http://www.w3.org/2000/09/xmldsig#Object" URI="#idInvalidSigLnImg">
      <DigestMethod Algorithm="http://www.w3.org/2001/04/xmlenc#sha256"/>
      <DigestValue>9AFqfh1Jqf50llfczwmlD1rB6ianPoq6RmbXI3wtG6o=</DigestValue>
    </Reference>
  </SignedInfo>
  <SignatureValue>Ckse1eAUOz33waZtVulGxL7/dui3d/J/zNtNnaAfsqWh+VdXCSepl3IWpXKTE9cYoMLGAhTmQuUT
pmfRZlDB+Z9/NfLOLthwQAh/1PlFRFBFb/6X73gzEEp9xzwCwrfV6hdHqBSpTupD+jh3ZkWEIX0e
DrIEjU0BIYXPz3eEctJodzPJJM/ysegWjGjiobqtO5RBpMksskwkSCf4ML/bWwIWmvoCXpA7myyx
z1cxiaIO6nP+F+HWkY9Fjquawd5vII5Oh90/VDAYfyq85WA9gZNFiPFYVLyer+HBTBWSGo+kaskz
HXsVTujqDIN6WULi6vuPz/DvmknFTXTjEheiIg==</SignatureValue>
  <KeyInfo>
    <X509Data>
      <X509Certificate>MIIIfTCCBmWgAwIBAgIIBRjZYnun4T4wDQYJKoZIhvcNAQELBQAwWjEaMBgGA1UEAwwRQ0EtRE9DVU1FTlRBIFMuQS4xFjAUBgNVBAUTDVJVQzgwMDUwMTcyLTExFzAVBgNVBAoMDkRPQ1VNRU5UQSBTLkEuMQswCQYDVQQGEwJQWTAeFw0yMzEwMzAxOTU4MDBaFw0yNTEwMjkxOTU4MDBaMIG1MSEwHwYDVQQDDBhFTUlMQ0UgR0FSQ0lBIFZBTEVOWlVFTEExEjAQBgNVBAUTCUNJMzczOTE1OTEPMA0GA1UEKgwGRU1JTENFMRowGAYDVQQEDBFHQVJDSUEgVkFMRU5aVUVMQTELMAkGA1UECwwCRjIxNTAzBgNVBAoMLENFUlRJRklDQURPIENVQUxJRklDQURPIERFIEZJUk1BIEVMRUNUUk9OSUNBMQswCQYDVQQGEwJQWTCCASIwDQYJKoZIhvcNAQEBBQADggEPADCCAQoCggEBAKuowgh8avFa2VFy3b9txWM9Vf81BChxoCE8grwwXNfJUyTxQ7Nm6tw2PQZMEyzjHPhL6E+6agPBcdL39j24rKvupBpaRPXeNJYOa/FJ+xTPtEFukj4/ETFSSNfuxk7KZ3HShoQLDM2cqkK5IyxbfkxGfl9nNOVfUKTq3gsmBkeUo/KbPyEBlqTNwf3Yjo+Cukmf3bVHCf/5weBnUWEbLStUQc/gBUBqr3xFFoszl5fGU2qZ5N7v40293Bg07q8UiRZ/zDndmR1H9pQ96NLbeNSQsDSjwYy5ddMRd2JXIk6Ctx/XvAx1NXgBgiEPwqhAqVO/EVvdnV9nC2JYkBtCUW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dhcmNpYXYuZW1pQGd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I47tNaGwpy2c8nDOStbJnjxC9wpMA4GA1UdDwEB/wQEAwIF4DANBgkqhkiG9w0BAQsFAAOCAgEAKsEIJtEw1WUlBcRhrjQAMikUsbn2Po3O6OvVXSCXg0Qf41OimT0bhDbCPPsfNrFKzWDezyj+5lh81Q14wKCqDtpyl3eJ+RVF/m2e6ybQeyjwzPiTf3Jf81NWHz3U4pzBKdO4d0DeEEKo9pntz0yftdx+F9x2slL2EdqX0uTVhPe23n8a9yInaGfr8+Ot8IyXptF2JHvOk3fi4i6XyDU9iPVSHOq3BYDXO1pc2+WPNnx2Ut/Vdvx8zQ+J1yghdzI3KaUFCFaGurQAqQTauLaUYzybze//WU5e/jDXpZ1YBeE3440RMKMwiHRUXroXqQ6VvQrSxC77ffD62vM4i6s6mwRPhhbhjUsCASLGRRsObu7BVC4tJTeMREzeUytf78B7bcpsFejKPwfTRTV10RCwYQM+nN8JHqyLU5putOz+Jh7kpO+HZMUr7dkqxkAHc9Jnpz3YqySzog0Cxq6K+CNS5E9Br0D4PuQ0BNW6wpivOrgMJcQ3eBuYHZrtJUM1HeCvgDt0s5sPSl7e171IeCTO4YK6WYoFmzNjIxCUQWlLXG0eIbv4BsrTqW6UunQnWWT/gRFwlsgs0newmY+9wNPBAQEIuAhqnSgfMglk5gjFhpsyo1f5uXJWle8JvDAbHWSb75/iNl3SqNQZbjV71rEd0+w66giFHYYK3kgLVsh+A2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ilmGus+KFff1T0KYQp6j1aAMTsVxHUFtcNJ5aT4yLCQ=</DigestValue>
      </Reference>
      <Reference URI="/xl/calcChain.xml?ContentType=application/vnd.openxmlformats-officedocument.spreadsheetml.calcChain+xml">
        <DigestMethod Algorithm="http://www.w3.org/2001/04/xmlenc#sha256"/>
        <DigestValue>W1pzHqT7Erhcx6w7cLy+F/LqndERVDQN0aZqBkKPGQU=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S9Sj+Tzwipf0w/2Q1Awt/nmWcha+RGDwfrceJMwrk+Q=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cc22atzeF7XD4gny3kJ1/F8lqgORm5B9uSLBoZ4qhWE=</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HIORV7ksjiV3wIxgkLdsZUjfjt+xI/3MHQudm+Q7tkU=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zXLyCIHsHibHVvmsUCq7Q6elofCNB6lJBRvnjTT5V2Y=</DigestValue>
      </Reference>
      <Reference URI="/xl/drawings/drawing1.xml?ContentType=application/vnd.openxmlformats-officedocument.drawing+xml">
        <DigestMethod Algorithm="http://www.w3.org/2001/04/xmlenc#sha256"/>
        <DigestValue>gxaDvx3ZaUTrGLvp9DzoMU2DUBlnEJVY289S/hvNg8Q=</DigestValue>
      </Reference>
      <Reference URI="/xl/drawings/drawing2.xml?ContentType=application/vnd.openxmlformats-officedocument.drawing+xml">
        <DigestMethod Algorithm="http://www.w3.org/2001/04/xmlenc#sha256"/>
        <DigestValue>zLf9ehD40xotk++Op+z7vUCl/TikEDkWGMcCRInxwp0=</DigestValue>
      </Reference>
      <Reference URI="/xl/drawings/drawing3.xml?ContentType=application/vnd.openxmlformats-officedocument.drawing+xml">
        <DigestMethod Algorithm="http://www.w3.org/2001/04/xmlenc#sha256"/>
        <DigestValue>sZzr7/ODIrmyI/Axu2q3+DP3mFrfPc8il+NXhRNqF/s=</DigestValue>
      </Reference>
      <Reference URI="/xl/drawings/drawing4.xml?ContentType=application/vnd.openxmlformats-officedocument.drawing+xml">
        <DigestMethod Algorithm="http://www.w3.org/2001/04/xmlenc#sha256"/>
        <DigestValue>na0RSuxXTaSmlhlxfTfz6NKDeGMRZMMA2q6HXnICKbs=</DigestValue>
      </Reference>
      <Reference URI="/xl/drawings/drawing5.xml?ContentType=application/vnd.openxmlformats-officedocument.drawing+xml">
        <DigestMethod Algorithm="http://www.w3.org/2001/04/xmlenc#sha256"/>
        <DigestValue>0IWw2DQWLwm0ZuyjIkrrNBOkUs8HFZtYxfBA1I+OdLY=</DigestValue>
      </Reference>
      <Reference URI="/xl/drawings/vmlDrawing1.vml?ContentType=application/vnd.openxmlformats-officedocument.vmlDrawing">
        <DigestMethod Algorithm="http://www.w3.org/2001/04/xmlenc#sha256"/>
        <DigestValue>1f1HXPERaU6olY8+i4FzWUkEGpX53Vqz2Qe4g36tCeE=</DigestValue>
      </Reference>
      <Reference URI="/xl/drawings/vmlDrawing2.vml?ContentType=application/vnd.openxmlformats-officedocument.vmlDrawing">
        <DigestMethod Algorithm="http://www.w3.org/2001/04/xmlenc#sha256"/>
        <DigestValue>6SPE5KqlOZIk/SjsFa4xBOX91G2dV/1ZTghCQ9pKaRY=</DigestValue>
      </Reference>
      <Reference URI="/xl/drawings/vmlDrawing3.vml?ContentType=application/vnd.openxmlformats-officedocument.vmlDrawing">
        <DigestMethod Algorithm="http://www.w3.org/2001/04/xmlenc#sha256"/>
        <DigestValue>5nHS7atcF2iO8/6aDOROu6zUsBHg810yywRf1sLc4ZI=</DigestValue>
      </Reference>
      <Reference URI="/xl/drawings/vmlDrawing4.vml?ContentType=application/vnd.openxmlformats-officedocument.vmlDrawing">
        <DigestMethod Algorithm="http://www.w3.org/2001/04/xmlenc#sha256"/>
        <DigestValue>oLHj9pYGX+ssLiI4w/dYkpIOMXiwbf01g0Ft//LRrCY=</DigestValue>
      </Reference>
      <Reference URI="/xl/drawings/vmlDrawing5.vml?ContentType=application/vnd.openxmlformats-officedocument.vmlDrawing">
        <DigestMethod Algorithm="http://www.w3.org/2001/04/xmlenc#sha256"/>
        <DigestValue>QCTNm5UOJS9qa2mzf4fGrFOxLl2+eiPpxDBHjYNchbM=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eLSpm/dvUYN07Cc9a7zoXcklQ4+x8xY8IWQTghF5GH4=</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cUWtd7fI3d7iRsw+3JfDUhXF5MsC8UowD35RVj6K0xQ=</DigestValue>
      </Reference>
      <Reference URI="/xl/externalLinks/externalLink1.xml?ContentType=application/vnd.openxmlformats-officedocument.spreadsheetml.externalLink+xml">
        <DigestMethod Algorithm="http://www.w3.org/2001/04/xmlenc#sha256"/>
        <DigestValue>w4HHnQOjzWrAaw7FXbJTyFj1+Ptaf6NkQcFj41Bpx7s=</DigestValue>
      </Reference>
      <Reference URI="/xl/externalLinks/externalLink2.xml?ContentType=application/vnd.openxmlformats-officedocument.spreadsheetml.externalLink+xml">
        <DigestMethod Algorithm="http://www.w3.org/2001/04/xmlenc#sha256"/>
        <DigestValue>QDNL95Fitcsavk1Aa5vrx6cCwMey7kjWcY+O9fS5vqI=</DigestValue>
      </Reference>
      <Reference URI="/xl/media/image1.png?ContentType=image/png">
        <DigestMethod Algorithm="http://www.w3.org/2001/04/xmlenc#sha256"/>
        <DigestValue>uI0brDbYV6YlPt4INZ8nNezc0jukNpBRcN7vLW78z/8=</DigestValue>
      </Reference>
      <Reference URI="/xl/media/image2.emf?ContentType=image/x-emf">
        <DigestMethod Algorithm="http://www.w3.org/2001/04/xmlenc#sha256"/>
        <DigestValue>6DD8F7LkZjNqTtBEU/w+E8Qiw07KiJvzUBlVtPPuIJc=</DigestValue>
      </Reference>
      <Reference URI="/xl/media/image3.emf?ContentType=image/x-emf">
        <DigestMethod Algorithm="http://www.w3.org/2001/04/xmlenc#sha256"/>
        <DigestValue>sil7W+Hutc8gpJiu5ezKB1X9/Gjawlskl+CovH2ru0Y=</DigestValue>
      </Reference>
      <Reference URI="/xl/media/image4.emf?ContentType=image/x-emf">
        <DigestMethod Algorithm="http://www.w3.org/2001/04/xmlenc#sha256"/>
        <DigestValue>2N+W8BWC1XY8jQykPXE5d9OlRH16QgvdrmOiJOYSZXE=</DigestValue>
      </Reference>
      <Reference URI="/xl/media/image5.emf?ContentType=image/x-emf">
        <DigestMethod Algorithm="http://www.w3.org/2001/04/xmlenc#sha256"/>
        <DigestValue>K+Mz4Q907V+szGtJ+wGixB077c3/IPzxhuUKIj9WjgA=</DigestValue>
      </Reference>
      <Reference URI="/xl/media/image6.emf?ContentType=image/x-emf">
        <DigestMethod Algorithm="http://www.w3.org/2001/04/xmlenc#sha256"/>
        <DigestValue>vHDWQASTv0uPm6/4dnx090z8weVrRRHUAr+xBKRzFjs=</DigestValue>
      </Reference>
      <Reference URI="/xl/media/image7.emf?ContentType=image/x-emf">
        <DigestMethod Algorithm="http://www.w3.org/2001/04/xmlenc#sha256"/>
        <DigestValue>SWH7md7dRVE+oTS1UP7fhiKFeXGb9KPs/ysyI/sWgjM=</DigestValue>
      </Reference>
      <Reference URI="/xl/media/image8.emf?ContentType=image/x-emf">
        <DigestMethod Algorithm="http://www.w3.org/2001/04/xmlenc#sha256"/>
        <DigestValue>CKnl12hlXfRso6igZVkO+OBLkAzFEoby0xyttJNyafU=</DigestValue>
      </Reference>
      <Reference URI="/xl/printerSettings/printerSettings1.bin?ContentType=application/vnd.openxmlformats-officedocument.spreadsheetml.printerSettings">
        <DigestMethod Algorithm="http://www.w3.org/2001/04/xmlenc#sha256"/>
        <DigestValue>QC4PZuHVp3z8577baX2UedjuYUv3q9L7q5RwKiJCem4=</DigestValue>
      </Reference>
      <Reference URI="/xl/sharedStrings.xml?ContentType=application/vnd.openxmlformats-officedocument.spreadsheetml.sharedStrings+xml">
        <DigestMethod Algorithm="http://www.w3.org/2001/04/xmlenc#sha256"/>
        <DigestValue>icJytVxxFHfc8BkszQ7rQ7X8ro3O9bf7mczbRDoMSQs=</DigestValue>
      </Reference>
      <Reference URI="/xl/styles.xml?ContentType=application/vnd.openxmlformats-officedocument.spreadsheetml.styles+xml">
        <DigestMethod Algorithm="http://www.w3.org/2001/04/xmlenc#sha256"/>
        <DigestValue>MBzq3TqdNgGPa2wH5lM54A/ibPt+GhBxIdq7h6OaztU=</DigestValue>
      </Reference>
      <Reference URI="/xl/theme/theme1.xml?ContentType=application/vnd.openxmlformats-officedocument.theme+xml">
        <DigestMethod Algorithm="http://www.w3.org/2001/04/xmlenc#sha256"/>
        <DigestValue>1Y7IWjc+74IaWSpgYFspwwUCvYYoLj3Uk4P9Tw8qH4w=</DigestValue>
      </Reference>
      <Reference URI="/xl/workbook.xml?ContentType=application/vnd.openxmlformats-officedocument.spreadsheetml.sheet.main+xml">
        <DigestMethod Algorithm="http://www.w3.org/2001/04/xmlenc#sha256"/>
        <DigestValue>0qpOobCRmSnwTRdr88GqU6xE6r99b/0oj7N0H7sE51s=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ZOZ+2y8KlgARq7v4vsPrD4nIDV4Rqtubx7lLXn+BYVI=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ZG3/Iy0jZTVIUzp+oxIUe+2472LTk4/gy5OlTbo8SjY=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8Uu/L7o+KtGelLKZYQCMZBJAXNJVcjo2KWNQT9qJIyU=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VT6gWE508UVZb2TEqNyOGuthJhzNeI9LGdqBg+KDMyg=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qcE6oNuJGBIMd/JVa7UYTm69D1DbKzjaJ5hI+T0S48M=</DigestValue>
      </Reference>
      <Reference URI="/xl/worksheets/sheet1.xml?ContentType=application/vnd.openxmlformats-officedocument.spreadsheetml.worksheet+xml">
        <DigestMethod Algorithm="http://www.w3.org/2001/04/xmlenc#sha256"/>
        <DigestValue>uzU3Ko1hsmdq14dOl77nCmvcdKIEbUCxzCMBU0RchkI=</DigestValue>
      </Reference>
      <Reference URI="/xl/worksheets/sheet2.xml?ContentType=application/vnd.openxmlformats-officedocument.spreadsheetml.worksheet+xml">
        <DigestMethod Algorithm="http://www.w3.org/2001/04/xmlenc#sha256"/>
        <DigestValue>5K5iluiKi61VRXYq3J3tlZELf7WUGztAND9Lit9b1/4=</DigestValue>
      </Reference>
      <Reference URI="/xl/worksheets/sheet3.xml?ContentType=application/vnd.openxmlformats-officedocument.spreadsheetml.worksheet+xml">
        <DigestMethod Algorithm="http://www.w3.org/2001/04/xmlenc#sha256"/>
        <DigestValue>UO51nckjJzG1kOXYGrjzQ9KQ0+5lBI81/M8DKtSto5I=</DigestValue>
      </Reference>
      <Reference URI="/xl/worksheets/sheet4.xml?ContentType=application/vnd.openxmlformats-officedocument.spreadsheetml.worksheet+xml">
        <DigestMethod Algorithm="http://www.w3.org/2001/04/xmlenc#sha256"/>
        <DigestValue>9CDbyHa7UdoMXiyZz6jd2e2h2H7woauQ0qt0yRl4YHk=</DigestValue>
      </Reference>
      <Reference URI="/xl/worksheets/sheet5.xml?ContentType=application/vnd.openxmlformats-officedocument.spreadsheetml.worksheet+xml">
        <DigestMethod Algorithm="http://www.w3.org/2001/04/xmlenc#sha256"/>
        <DigestValue>6lIdD+hK69A0cGffSVgn3Ls9O13grtLjhoM2fkMH0rA=</DigestValue>
      </Reference>
    </Manifest>
    <SignatureProperties>
      <SignatureProperty Id="idSignatureTime" Target="#idPackageSignature">
        <mdssi:SignatureTime xmlns:mdssi="http://schemas.openxmlformats.org/package/2006/digital-signature">
          <mdssi:Format>YYYY-MM-DDThh:mm:ssTZD</mdssi:Format>
          <mdssi:Value>2024-11-14T18:04:46Z</mdssi:Value>
        </mdssi:SignatureTime>
      </SignatureProperty>
    </SignatureProperties>
  </Object>
  <Object Id="idOfficeObject">
    <SignatureProperties>
      <SignatureProperty Id="idOfficeV1Details" Target="#idPackageSignature">
        <SignatureInfoV1 xmlns="http://schemas.microsoft.com/office/2006/digsig">
          <SetupID>{E0058DE0-95C3-4ED2-908E-173F462878A4}</SetupID>
          <SignatureText>Emilce Garcia V.</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2024-11-14T18:04:46Z</xd:SigningTime>
          <xd:SigningCertificate>
            <xd:Cert>
              <xd:CertDigest>
                <DigestMethod Algorithm="http://www.w3.org/2001/04/xmlenc#sha256"/>
                <DigestValue>kpOl82jIdylw8nbQlh2GxIjlcjfss1LoF5xJnwaRH7M=</DigestValue>
              </xd:CertDigest>
              <xd:IssuerSerial>
                <X509IssuerName>C=PY, O=DOCUMENTA S.A., SERIALNUMBER=RUC80050172-1, CN=CA-DOCUMENTA S.A.</X509IssuerName>
                <X509SerialNumber>367282386635317566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LAsAACBFTUYAAAEAnBsAAKo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YX2jkHvAAAABQAAAAoAAABMAAAAAAAAAAAAAAAAAAAA//////////9gAAAAMQA0AC8AMQAxAC8AMgAwADIANAAHAAAABwAAAAUAAAAH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2Mh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6AAAAVgAAADAAAAA7AAAAiw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7AAAAVwAAACUAAAAMAAAABAAAAFQAAACsAAAAMQAAADsAAAC5AAAAVgAAAAEAAABVVY9BhfaOQTEAAAA7AAAAEAAAAEwAAAAAAAAAAAAAAAAAAAD//////////2wAAABFAG0AaQBsAGMAZQAgAEcAYQByAGMAaQBhACAAVgAuAAoAAAARAAAABQAAAAUAAAAJAAAACgAAAAUAAAAOAAAACgAAAAcAAAAJAAAABQAAAAoAAAAFAAAADAAAAAQ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rAAAAA8AAABhAAAAawAAAHEAAAABAAAAVVWPQYX2jkEPAAAAYQAAABAAAABMAAAAAAAAAAAAAAAAAAAA//////////9sAAAARQBtAGkAbABjAGUAIABHAGEAcgBjAGkAYQAgAFYALgAHAAAACwAAAAMAAAADAAAABgAAAAcAAAAEAAAACQAAAAcAAAAFAAAABgAAAAMAAAAHAAAABAAAAAgAAAAD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hAAAAA8AAAB2AAAASQAAAIYAAAABAAAAVVWPQYX2jkEPAAAAdgAAAAkAAABMAAAAAAAAAAAAAAAAAAAA//////////9gAAAAQwBvAG4AdABhAGQAbwByACAAAAAIAAAACAAAAAcAAAAEAAAABwAAAAgAAAAIAAAABQAAAAQAAABLAAAAQAAAADAAAAAFAAAAIAAAAAEAAAABAAAAEAAAAAAAAAAAAAAAQAEAAKAAAAAAAAAAAAAAAEABAACgAAAAJQAAAAwAAAACAAAAJwAAABgAAAAFAAAAAAAAAP///wAAAAAAJQAAAAwAAAAFAAAATAAAAGQAAAAOAAAAiwAAAAoBAACbAAAADgAAAIsAAAD9AAAAEQAAACEA8AAAAAAAAAAAAAAAgD8AAAAAAAAAAAAAgD8AAAAAAAAAAAAAAAAAAAAAAAAAAAAAAAAAAAAAAAAAACUAAAAMAAAAAAAAgCgAAAAMAAAABQAAACUAAAAMAAAAAQAAABgAAAAMAAAAAAAAABIAAAAMAAAAAQAAABYAAAAMAAAAAAAAAFQAAAAsAQAADwAAAIsAAAAJAQAAmwAAAAEAAABVVY9BhfaOQQ8AAACLAAAAJQAAAEwAAAAEAAAADgAAAIsAAAALAQAAnAAAAJgAAABGAGkAcgBtAGEAZABvACAAcABvAHIAOgAgAEUATQBJAEwAQwBFACAARwBBAFIAQwBJAEEAIABWAEEATABFAE4AWgBVAEUATABBAAAABgAAAAMAAAAFAAAACwAAAAcAAAAIAAAACAAAAAQAAAAIAAAACAAAAAUAAAADAAAABAAAAAcAAAAMAAAAAwAAAAYAAAAIAAAABwAAAAQAAAAJAAAACAAAAAgAAAAIAAAAAwAAAAgAAAAEAAAACAAAAAgAAAAGAAAABwAAAAoAAAAHAAAACQAAAAcAAAAGAAAACAAAABYAAAAMAAAAAAAAACUAAAAMAAAAAgAAAA4AAAAUAAAAAAAAABAAAAAUAAAA</Object>
  <Object Id="idInvalidSigLnImg">AQAAAGwAAAAAAAAAAAAAAD8BAACfAAAAAAAAAAAAAABmFgAALAsAACBFTUYAAAEAGCIAALEAAAAGAAAAAAAAAAAAAAAAAAAAgAcAADgEAABYAQAAwQAAAAAAAAAAAAAAAAAAAMA/BQDo8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8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rAAAADEAAAA7AAAAuQAAAFYAAAABAAAAVVWPQYX2jkExAAAAOwAAABAAAABMAAAAAAAAAAAAAAAAAAAA//////////9sAAAARQBtAGkAbABjAGUAIABHAGEAcgBjAGkAYQAgAFYALgAKAAAAEQAAAAUAAAAFAAAACQAAAAoAAAAFAAAADgAAAAoAAAAHAAAACQAAAAUAAAAKAAAABQAAAAwAAAAE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KwAAAAPAAAAYQAAAGsAAABxAAAAAQAAAFVVj0GF9o5BDwAAAGEAAAAQAAAATAAAAAAAAAAAAAAAAAAAAP//////////bAAAAEUAbQBpAGwAYwBlACAARwBhAHIAYwBpAGEAIABWAC4ABwAAAAsAAAADAAAAAwAAAAYAAAAHAAAABAAAAAkAAAAHAAAABQAAAAYAAAADAAAABwAAAAQAAAAIAAAAAw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IQAAAAPAAAAdgAAAEkAAACGAAAAAQAAAFVVj0GF9o5BDwAAAHYAAAAJAAAATAAAAAAAAAAAAAAAAAAAAP//////////YAAAAEMAbwBuAHQAYQBkAG8AcgAgAAAACAAAAAgAAAAHAAAABAAAAAcAAAAIAAAACAAAAAUAAAAEAAAASwAAAEAAAAAwAAAABQAAACAAAAABAAAAAQAAABAAAAAAAAAAAAAAAEABAACgAAAAAAAAAAAAAABAAQAAoAAAACUAAAAMAAAAAgAAACcAAAAYAAAABQAAAAAAAAD///8AAAAAACUAAAAMAAAABQAAAEwAAABkAAAADgAAAIsAAAAKAQAAmwAAAA4AAACLAAAA/QAAABEAAAAhAPAAAAAAAAAAAAAAAIA/AAAAAAAAAAAAAIA/AAAAAAAAAAAAAAAAAAAAAAAAAAAAAAAAAAAAAAAAAAAlAAAADAAAAAAAAIAoAAAADAAAAAUAAAAlAAAADAAAAAEAAAAYAAAADAAAAAAAAAASAAAADAAAAAEAAAAWAAAADAAAAAAAAABUAAAALAEAAA8AAACLAAAACQEAAJsAAAABAAAAVVWPQYX2jkEPAAAAiwAAACUAAABMAAAABAAAAA4AAACLAAAACwEAAJwAAACYAAAARgBpAHIAbQBhAGQAbwAgAHAAbwByADoAIABFAE0ASQBMAEMARQAgAEcAQQBSAEMASQBBACAAVgBBAEwARQBOAFoAVQBFAEwAQQAAAAYAAAADAAAABQAAAAsAAAAHAAAACAAAAAgAAAAEAAAACAAAAAgAAAAFAAAAAwAAAAQAAAAHAAAADAAAAAMAAAAGAAAACAAAAAcAAAAEAAAACQAAAAgAAAAIAAAACAAAAAMAAAAIAAAABAAAAAgAAAAIAAAABgAAAAcAAAAKAAAABwAAAAkAAAAHAAAABgAAAAg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A04D5FD80433458B2C003629D34133" ma:contentTypeVersion="15" ma:contentTypeDescription="Crear nuevo documento." ma:contentTypeScope="" ma:versionID="0f277538ebec512c565ac7d4422e7b0d">
  <xsd:schema xmlns:xsd="http://www.w3.org/2001/XMLSchema" xmlns:xs="http://www.w3.org/2001/XMLSchema" xmlns:p="http://schemas.microsoft.com/office/2006/metadata/properties" xmlns:ns2="d5845aff-2e4f-4185-9b6c-b7ccf4ea8de4" xmlns:ns3="2e8945e0-4060-434a-9296-88ec39959342" targetNamespace="http://schemas.microsoft.com/office/2006/metadata/properties" ma:root="true" ma:fieldsID="21b677b76e38fdf8e757791de32346d1" ns2:_="" ns3:_="">
    <xsd:import namespace="d5845aff-2e4f-4185-9b6c-b7ccf4ea8de4"/>
    <xsd:import namespace="2e8945e0-4060-434a-9296-88ec3995934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845aff-2e4f-4185-9b6c-b7ccf4ea8d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f57b533-a176-4645-b33c-7fea236c2a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8945e0-4060-434a-9296-88ec3995934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fa4682-f683-46b7-8aa9-acd6744f51ed}" ma:internalName="TaxCatchAll" ma:showField="CatchAllData" ma:web="2e8945e0-4060-434a-9296-88ec3995934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845aff-2e4f-4185-9b6c-b7ccf4ea8de4">
      <Terms xmlns="http://schemas.microsoft.com/office/infopath/2007/PartnerControls"/>
    </lcf76f155ced4ddcb4097134ff3c332f>
    <TaxCatchAll xmlns="2e8945e0-4060-434a-9296-88ec39959342" xsi:nil="true"/>
  </documentManagement>
</p:properties>
</file>

<file path=customXml/itemProps1.xml><?xml version="1.0" encoding="utf-8"?>
<ds:datastoreItem xmlns:ds="http://schemas.openxmlformats.org/officeDocument/2006/customXml" ds:itemID="{396835F1-88DA-4335-A20C-5893D0C666E0}"/>
</file>

<file path=customXml/itemProps2.xml><?xml version="1.0" encoding="utf-8"?>
<ds:datastoreItem xmlns:ds="http://schemas.openxmlformats.org/officeDocument/2006/customXml" ds:itemID="{A9F459E0-ED2F-4F38-9475-EECCEC3E6AEF}"/>
</file>

<file path=customXml/itemProps3.xml><?xml version="1.0" encoding="utf-8"?>
<ds:datastoreItem xmlns:ds="http://schemas.openxmlformats.org/officeDocument/2006/customXml" ds:itemID="{7EDD987D-EC6B-4354-AB11-85731D33DC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EEFF_BG</vt:lpstr>
      <vt:lpstr>EEFF_ER</vt:lpstr>
      <vt:lpstr>EEFF_VPN</vt:lpstr>
      <vt:lpstr>EEFF_FE</vt:lpstr>
      <vt:lpstr>EEFF_NC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Emilce Garcia</dc:creator>
  <cp:lastModifiedBy>Emilce Garcia</cp:lastModifiedBy>
  <cp:lastPrinted>2024-11-14T12:45:42Z</cp:lastPrinted>
  <dcterms:created xsi:type="dcterms:W3CDTF">2024-11-14T00:43:07Z</dcterms:created>
  <dcterms:modified xsi:type="dcterms:W3CDTF">2024-11-14T18:03:34Z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0x01010022A04D5FD80433458B2C003629D34133</vt:lpwstr>
  </property>
</Properties>
</file>